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gjaramilloc\Desktop\Informe PAI 2023 - BPPI noviembre 2023\Consolidado informe PAI y anexos vigencia 2023\"/>
    </mc:Choice>
  </mc:AlternateContent>
  <bookViews>
    <workbookView xWindow="0" yWindow="0" windowWidth="20400" windowHeight="6825"/>
  </bookViews>
  <sheets>
    <sheet name="PAI - PGAR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4" i="3" l="1"/>
  <c r="N48" i="3"/>
  <c r="N49" i="3"/>
  <c r="N16" i="3"/>
  <c r="N17" i="3"/>
  <c r="N5" i="3" l="1"/>
  <c r="L142" i="3" l="1"/>
  <c r="L141" i="3"/>
  <c r="L136" i="3"/>
  <c r="L131" i="3"/>
  <c r="L126" i="3"/>
  <c r="L121" i="3"/>
  <c r="L115" i="3"/>
  <c r="L112" i="3"/>
  <c r="L109" i="3"/>
  <c r="L102" i="3"/>
  <c r="L79" i="3"/>
  <c r="L75" i="3"/>
  <c r="L74" i="3"/>
  <c r="L62" i="3"/>
  <c r="L59" i="3"/>
  <c r="L55" i="3"/>
  <c r="L45" i="3"/>
  <c r="L44" i="3"/>
  <c r="L31" i="3"/>
  <c r="L23" i="3"/>
  <c r="L30" i="3"/>
  <c r="L16" i="3"/>
  <c r="L13" i="3"/>
  <c r="L12" i="3"/>
  <c r="L9" i="3"/>
  <c r="L5" i="3"/>
  <c r="N142" i="3"/>
  <c r="O142" i="3" s="1"/>
  <c r="N141" i="3"/>
  <c r="P141" i="3" s="1"/>
  <c r="P140" i="3"/>
  <c r="N140" i="3"/>
  <c r="O140" i="3" s="1"/>
  <c r="N139" i="3"/>
  <c r="P139" i="3" s="1"/>
  <c r="N138" i="3"/>
  <c r="O138" i="3" s="1"/>
  <c r="N137" i="3"/>
  <c r="O137" i="3" s="1"/>
  <c r="N136" i="3"/>
  <c r="O136" i="3" s="1"/>
  <c r="N135" i="3"/>
  <c r="P135" i="3" s="1"/>
  <c r="P134" i="3"/>
  <c r="N134" i="3"/>
  <c r="O134" i="3" s="1"/>
  <c r="N133" i="3"/>
  <c r="P133" i="3" s="1"/>
  <c r="P132" i="3"/>
  <c r="N132" i="3"/>
  <c r="O132" i="3" s="1"/>
  <c r="N131" i="3"/>
  <c r="P131" i="3" s="1"/>
  <c r="N130" i="3"/>
  <c r="O130" i="3" s="1"/>
  <c r="P129" i="3"/>
  <c r="O129" i="3"/>
  <c r="N129" i="3"/>
  <c r="N128" i="3"/>
  <c r="O128" i="3" s="1"/>
  <c r="N127" i="3"/>
  <c r="P127" i="3" s="1"/>
  <c r="N126" i="3"/>
  <c r="O126" i="3" s="1"/>
  <c r="P125" i="3"/>
  <c r="O125" i="3"/>
  <c r="N124" i="3"/>
  <c r="P124" i="3" s="1"/>
  <c r="N123" i="3"/>
  <c r="P123" i="3" s="1"/>
  <c r="N122" i="3"/>
  <c r="P122" i="3" s="1"/>
  <c r="N121" i="3"/>
  <c r="P121" i="3" s="1"/>
  <c r="N115" i="3"/>
  <c r="P115" i="3" s="1"/>
  <c r="N112" i="3"/>
  <c r="P112" i="3" s="1"/>
  <c r="N110" i="3"/>
  <c r="O110" i="3" s="1"/>
  <c r="N109" i="3"/>
  <c r="P109" i="3" s="1"/>
  <c r="P103" i="3"/>
  <c r="O103" i="3"/>
  <c r="N103" i="3"/>
  <c r="N102" i="3"/>
  <c r="P102" i="3" s="1"/>
  <c r="P94" i="3"/>
  <c r="O94" i="3"/>
  <c r="N79" i="3"/>
  <c r="P79" i="3" s="1"/>
  <c r="P77" i="3"/>
  <c r="N77" i="3"/>
  <c r="O77" i="3" s="1"/>
  <c r="P76" i="3"/>
  <c r="O76" i="3"/>
  <c r="O75" i="3"/>
  <c r="N75" i="3"/>
  <c r="P75" i="3" s="1"/>
  <c r="N68" i="3"/>
  <c r="O68" i="3" s="1"/>
  <c r="P67" i="3"/>
  <c r="O67" i="3"/>
  <c r="N67" i="3"/>
  <c r="N65" i="3"/>
  <c r="O65" i="3" s="1"/>
  <c r="N64" i="3"/>
  <c r="P64" i="3" s="1"/>
  <c r="P63" i="3"/>
  <c r="O63" i="3"/>
  <c r="P62" i="3"/>
  <c r="O62" i="3"/>
  <c r="N61" i="3"/>
  <c r="O61" i="3" s="1"/>
  <c r="N60" i="3"/>
  <c r="P60" i="3" s="1"/>
  <c r="N59" i="3"/>
  <c r="P59" i="3" s="1"/>
  <c r="P58" i="3"/>
  <c r="O58" i="3"/>
  <c r="P57" i="3"/>
  <c r="O57" i="3"/>
  <c r="N57" i="3"/>
  <c r="P56" i="3"/>
  <c r="O56" i="3"/>
  <c r="N55" i="3"/>
  <c r="P55" i="3" s="1"/>
  <c r="P51" i="3"/>
  <c r="O51" i="3"/>
  <c r="P50" i="3"/>
  <c r="O50" i="3"/>
  <c r="O49" i="3"/>
  <c r="O48" i="3"/>
  <c r="P47" i="3"/>
  <c r="O47" i="3"/>
  <c r="P46" i="3"/>
  <c r="O46" i="3"/>
  <c r="P45" i="3"/>
  <c r="O45" i="3"/>
  <c r="P44" i="3"/>
  <c r="O44" i="3"/>
  <c r="P43" i="3"/>
  <c r="O43" i="3"/>
  <c r="N43" i="3"/>
  <c r="N39" i="3"/>
  <c r="P39" i="3" s="1"/>
  <c r="N38" i="3"/>
  <c r="P38" i="3" s="1"/>
  <c r="N37" i="3"/>
  <c r="P37" i="3" s="1"/>
  <c r="P36" i="3"/>
  <c r="N36" i="3"/>
  <c r="O36" i="3" s="1"/>
  <c r="N35" i="3"/>
  <c r="P35" i="3" s="1"/>
  <c r="N34" i="3"/>
  <c r="P34" i="3" s="1"/>
  <c r="N33" i="3"/>
  <c r="P33" i="3" s="1"/>
  <c r="N32" i="3"/>
  <c r="O32" i="3" s="1"/>
  <c r="N31" i="3"/>
  <c r="P31" i="3" s="1"/>
  <c r="N30" i="3"/>
  <c r="O30" i="3" s="1"/>
  <c r="N29" i="3"/>
  <c r="P29" i="3" s="1"/>
  <c r="N28" i="3"/>
  <c r="N27" i="3"/>
  <c r="P27" i="3" s="1"/>
  <c r="N26" i="3"/>
  <c r="P17" i="3"/>
  <c r="P16" i="3"/>
  <c r="O16" i="3"/>
  <c r="N15" i="3"/>
  <c r="O15" i="3" s="1"/>
  <c r="N14" i="3"/>
  <c r="O14" i="3" s="1"/>
  <c r="N13" i="3"/>
  <c r="O13" i="3" s="1"/>
  <c r="N12" i="3"/>
  <c r="P12" i="3" s="1"/>
  <c r="N11" i="3"/>
  <c r="O11" i="3" s="1"/>
  <c r="P10" i="3"/>
  <c r="O10" i="3"/>
  <c r="N10" i="3"/>
  <c r="N9" i="3"/>
  <c r="O9" i="3" s="1"/>
  <c r="N8" i="3"/>
  <c r="P8" i="3" s="1"/>
  <c r="N7" i="3"/>
  <c r="O7" i="3" s="1"/>
  <c r="N6" i="3"/>
  <c r="P6" i="3" s="1"/>
  <c r="P5" i="3"/>
  <c r="O5" i="3"/>
  <c r="O141" i="3" l="1"/>
  <c r="P138" i="3"/>
  <c r="P137" i="3"/>
  <c r="P136" i="3"/>
  <c r="O133" i="3"/>
  <c r="P130" i="3"/>
  <c r="P128" i="3"/>
  <c r="P126" i="3"/>
  <c r="O124" i="3"/>
  <c r="O122" i="3"/>
  <c r="O115" i="3"/>
  <c r="P110" i="3"/>
  <c r="P68" i="3"/>
  <c r="P65" i="3"/>
  <c r="P61" i="3"/>
  <c r="P49" i="3"/>
  <c r="P48" i="3"/>
  <c r="P32" i="3"/>
  <c r="P15" i="3"/>
  <c r="P14" i="3"/>
  <c r="P13" i="3"/>
  <c r="O12" i="3"/>
  <c r="P11" i="3"/>
  <c r="P9" i="3"/>
  <c r="P7" i="3"/>
  <c r="O6" i="3"/>
  <c r="P142" i="3"/>
  <c r="O59" i="3"/>
  <c r="O8" i="3"/>
  <c r="P30" i="3"/>
  <c r="O127" i="3"/>
  <c r="O131" i="3"/>
  <c r="O135" i="3"/>
  <c r="O139" i="3"/>
  <c r="O39" i="3"/>
  <c r="O55" i="3"/>
  <c r="O102" i="3"/>
  <c r="O112" i="3"/>
  <c r="O123" i="3"/>
  <c r="O17" i="3"/>
  <c r="O31" i="3"/>
  <c r="O35" i="3"/>
  <c r="O60" i="3"/>
  <c r="O34" i="3"/>
  <c r="O109" i="3"/>
  <c r="O121" i="3"/>
  <c r="O33" i="3"/>
  <c r="O37" i="3"/>
  <c r="O79" i="3"/>
</calcChain>
</file>

<file path=xl/comments1.xml><?xml version="1.0" encoding="utf-8"?>
<comments xmlns="http://schemas.openxmlformats.org/spreadsheetml/2006/main">
  <authors>
    <author>tc={95982946-8EE9-4EE0-A445-D437EBAEA480}</author>
    <author>tc={A12F16EC-1C0D-4E89-9423-4E965D247DC1}</author>
    <author>tc={F291AC0E-9F3E-4DE3-B0BE-96680AEBBABB}</author>
    <author>tc={4D17932B-6CA2-4A72-ABFB-27EAC2270E39}</author>
    <author>tc={F3AB2BD7-C5D1-45E3-A0AD-16B836A6A453}</author>
  </authors>
  <commentList>
    <comment ref="N23" authorId="0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3 Especies</t>
        </r>
      </text>
    </comment>
    <comment ref="N24" authorId="1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3 Especies</t>
        </r>
      </text>
    </comment>
    <comment ref="N25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2 Especies</t>
        </r>
      </text>
    </comment>
    <comment ref="P109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A la espera de ser presentada al MADS para su adopción</t>
        </r>
      </text>
    </comment>
    <comment ref="P112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Es un solo estudio para los 11 municipios</t>
        </r>
      </text>
    </comment>
  </commentList>
</comments>
</file>

<file path=xl/sharedStrings.xml><?xml version="1.0" encoding="utf-8"?>
<sst xmlns="http://schemas.openxmlformats.org/spreadsheetml/2006/main" count="740" uniqueCount="309">
  <si>
    <t>Desarrollar Agendas de trabajo con sectores productivos y de servicios concertadas (en especial industria, construcción, comercio, turismo, transporte, agropecuario (cafetero), forestal y agroindustrial).</t>
  </si>
  <si>
    <t>Realizar un estudio técnico para el levantamiento de información de línea base del diagnóstico de la Calidad del Aire para el departamento del Quindío.</t>
  </si>
  <si>
    <t>Diseñar la red de monitoreo y vigilancia de la calidad del aire para el departamento del Quindío.</t>
  </si>
  <si>
    <t>Formular un programa de transferencia técnica de paquetes tecnológicos para el uso y aprovechamiento sostenible del suelo en la Reserva Forestal Central, según la zonificación generada por el Ministerio de Ambiente y Desarrollo Sostenible.</t>
  </si>
  <si>
    <t>Ejecutar el programa de transferencia técnica de paquetes tecnológicos para el uso y aprovechamiento sostenible del suelo en la Reserva Forestal Central, según la zonificación generada por el Ministerio de Ambiente y Desarrollo Sostenible.</t>
  </si>
  <si>
    <t>PROGRAMA 3. GESTIÓN INTEGRAL DEL RECURSO SUELO Y LA PRODUCTIVIDAD.</t>
  </si>
  <si>
    <t>LÍNEA ESTRATÉGICA 1. PROTECCIÓN Y USO SOSTENIBLE DE LOS RECURSOS NATURALES.</t>
  </si>
  <si>
    <t>Formular un programa de transferencia técnica de paquetes tecnológicos para el uso y aprovechamiento sostenible del suelo en las Áreas Naturales Protegidas, según la zonificación y Plan de Manejo.</t>
  </si>
  <si>
    <t>Ejecutar un programa de transferencia técnica de paquetes tecnológicos para el uso y aprovechamiento sostenible del suelo en las Áreas Naturales Protegidas, según la zonificación y Plan de Manejo.</t>
  </si>
  <si>
    <t>Generar lineamientos para la implementación de sistemas productivos con enfoque agroecológico.</t>
  </si>
  <si>
    <t>Ejecutar el Programa de Sostenibilidad Ambiental del Paisaje Cultural Cafetero en el departamento del Quindío.</t>
  </si>
  <si>
    <t>Realizar reconversión socioambiental de sistemas productivos en zonas de la Reserva Forestal Central establecida por la Ley 2a de 1959.</t>
  </si>
  <si>
    <t>Desarrollar acciones de restauración de suelos degradados identificados en el POMCA río La Vieja.</t>
  </si>
  <si>
    <t>Formular y adoptar los planes de descontaminación por ruido en los doce municipios del Departamento.</t>
  </si>
  <si>
    <t>Ejecutar los planes de descontaminación por ruido en los doce municipios del Departamento.</t>
  </si>
  <si>
    <t>PROGRAMA 4. GESTIÓN AMBIENTAL URBANO - RURAL</t>
  </si>
  <si>
    <t>LÍNEA ESTRATÉGICA 2. SOSTENIBILIDAD AMBIENTAL URBANO – RURAL.</t>
  </si>
  <si>
    <t>Actualizar los Planes de Gestión Integral de Residuos Sólidos Municipales, PGIRS.</t>
  </si>
  <si>
    <t>Ejecutar los Planes de Gestión Integral de Residuos Sólidos Municipales, PGIRS.</t>
  </si>
  <si>
    <t>Formular Planes municipales de control y seguimiento a la Gestión de Residuos Peligrosos - RESPEL y Residuos de Aparatos Eléctricos, Electrónicos y Especiales- RAEE.</t>
  </si>
  <si>
    <t>Ejecutar Planes municipales de control y seguimiento a la Gestión de Residuos Peligrosos - RESPEL y Residuos de Aparatos Eléctricos, Electrónicos y Especiales- RAEE</t>
  </si>
  <si>
    <t>PROGRAMA 2. GESTIÓN INTEGRAL DE LA BIODIVERSIDAD Y SUS SERVICIOS ECOSISTÉMICOS.</t>
  </si>
  <si>
    <t>Identificar y caracterizar en la jurisdicción las especies de fauna y flora introducidas, invasoras o en conflicto que requieren estrategias de Manejo.</t>
  </si>
  <si>
    <t>Definir lineamientos para la formulación de la estrategia de pago por servicios ambientales.</t>
  </si>
  <si>
    <t>Ejecutar la estrategia de pago por servicios ambientales.</t>
  </si>
  <si>
    <t>Formular y ejecutar los planes operativos de los sistemas de áreas protegidas (SIDAP, SIMAP, SIRAP) en la jurisdicción correspondiente.</t>
  </si>
  <si>
    <t>Ejecutar los programas de monitoreo de las especies objeto de conservación</t>
  </si>
  <si>
    <t>Formular el PORH de la quebrada Buenavista.</t>
  </si>
  <si>
    <t>Actualizar la Reglamentación de Corrientes: río Quindío, quebrada Buenavista, río Roble y río Barbas (articulada CARDER y CVC).</t>
  </si>
  <si>
    <t>Diseñar el programa de monitoreo hidrobiológico y de cantidad y calidad de agua para el Departamento.</t>
  </si>
  <si>
    <t>PROGRAMA 1. GESTIÓN INTEGRAL DEL RECURSO HÍDRICO.</t>
  </si>
  <si>
    <t>Actualizar la Evaluación Regional del Agua.</t>
  </si>
  <si>
    <t>Adelantar el acotamiento de las rondas hídricas de las cinco (5) primeras fuentes priorizadas en el Dpto del Quindío.</t>
  </si>
  <si>
    <t>Ejecutar el programa de monitoreo hidrobiológico y cantidad y calidad de agua para el Dpto.</t>
  </si>
  <si>
    <t>Formular las medidas de manejo ambiental de los acuíferos del Quindío.</t>
  </si>
  <si>
    <t>Formular los Planes de Saneamiento y Manejo de Vertimientos de centro poblados rurales priorizados.</t>
  </si>
  <si>
    <t>Ejecutar los Planes de Saneamiento y Manejo de Vertimientos municipales.</t>
  </si>
  <si>
    <t>Operar el sistema de información que articule las temáticas ambientales regionales y el seguimiento y evaluación a la gestión ambiental regional.</t>
  </si>
  <si>
    <t>PROGRAMA 7. EDUCACIÓN AMBIENTAL, PARTICIPACIÓN E INFORMACIÓN.</t>
  </si>
  <si>
    <t>Elaborar el diagnóstico de la actividad turística en el departamento del Quindío.</t>
  </si>
  <si>
    <t>PROGRAMA 6. ORDENAMIENTO AMBIENTAL.</t>
  </si>
  <si>
    <t>LÍNEA ESTRATÉGICA 4. ORDENAMIENTO AMBIENTAL DEL TERRITORIO.</t>
  </si>
  <si>
    <t>Diseñar el Proyecto Parque Nacional de Ciencia, Tecnología e Investigación del Bambú y guadua.</t>
  </si>
  <si>
    <t>Ejecutar la estrategia de cultura del agua y manejo de conflictos en el Departamento del Quindío.</t>
  </si>
  <si>
    <t>Implementar la estrategia interinstitucional y comunitaria para el control y vigilancia del uso y manejo de los recursos naturales y el ambiente del departamento del Quindío.</t>
  </si>
  <si>
    <t>Fortalecer las capacidades de los actores participantes de la operación red de alerta temprana en el marco del plan de gestión del riesgo y acciones de adaptación al cambio climático.</t>
  </si>
  <si>
    <t>Implementar encuentros del Consejo de Cuenca de la Ecorregión Eje Cafetero como espacios de participación para la ordenación y manejo de las cuencas en la ecorregión.</t>
  </si>
  <si>
    <t>Desarrollar un programa de capacitación a los actores clave para la Gestión Ambiental Regional.</t>
  </si>
  <si>
    <t>Formular el Plan Departamental de Educación Ambiental.</t>
  </si>
  <si>
    <t>Ejecutar el Plan Departamental de Educación Ambiental.</t>
  </si>
  <si>
    <t>Ejecutar la estrategia de formación a los Proyectos Ciudadanos de Educación Ambiente - PROCEDA.</t>
  </si>
  <si>
    <t>Ejecutar la estrategia de acompañamiento a los Proyectos Ambientales Escolares – PRAE.</t>
  </si>
  <si>
    <t>Ajustar la zonificación de la Reserva Forestal Central a escala 1:25.000 (corto plazo) y 1:10.000 (largo plazo), según lineamientos del MADS.</t>
  </si>
  <si>
    <t>Establecer la metodología para la definición precisa de los tramos para usos suburbanos sobre vías de primer y segundo orden del Departamento, según reglamentación de la CRQ.</t>
  </si>
  <si>
    <t>Elaborar un protocolo para la incorporación de los resultados de los estudios de amenaza y vulnerabilidad del POMCA en los planes municipales de gestión del riesgo.</t>
  </si>
  <si>
    <t>LÍNEA ESTRATÉGICA 3. GESTIÓN INTEGRAL DE RIESGOS Y CAMBIO CLIMÁTICO.</t>
  </si>
  <si>
    <t>Articulación del Plan de Gestión Integral de Cambio Climático Departamental con otros instrumentos de planificación.</t>
  </si>
  <si>
    <t>Ejecutar conjuntamente medidas de adaptación y mitigación al cambio climático.</t>
  </si>
  <si>
    <t>Actualizar las estrategias municipales de respuesta a emergencias, con base en los planes municipales y el plan departamental de gestión de riegos de desastres.</t>
  </si>
  <si>
    <t>Generar conocimiento y planificación ambiental de los suelos de expansión urbana de los municipios.</t>
  </si>
  <si>
    <t>PLAN DE ACCIÓN INSTITUCIONAL CUATRIENAL  2020 – 2023, CRQ  
“Protegiendo el Patrimonio Ambiental y más Cerca del Ciudadano”</t>
  </si>
  <si>
    <t>No Programada</t>
  </si>
  <si>
    <t>PROYECTOS</t>
  </si>
  <si>
    <t>METAS</t>
  </si>
  <si>
    <t>UNIDAD DE MEDIDA</t>
  </si>
  <si>
    <t>N°</t>
  </si>
  <si>
    <t>CORTO PLAZO (2020-2023)</t>
  </si>
  <si>
    <t>ACTORES LÍDERES</t>
  </si>
  <si>
    <t>ARTICULACIÓN PAI (PROYECTO - ACTIVIDAD)</t>
  </si>
  <si>
    <t>UNIDAD DE MEDIDA EJECUTADA 2020</t>
  </si>
  <si>
    <t>UNIDAD DE MEDIDA EJECUTADA 2021</t>
  </si>
  <si>
    <t>UNIDAD DE MEDIDA EJECUTADA 2022</t>
  </si>
  <si>
    <t>UNIDAD DE MEDIDA EJECUTADA 2023</t>
  </si>
  <si>
    <t xml:space="preserve">UNIDAD DE MEDIDA ACUMULADA </t>
  </si>
  <si>
    <t>% AVANCE FRENTE AL CORTO PLAZO</t>
  </si>
  <si>
    <t>% AVANCE FRENTE AL TOTAL PROGRAMADO</t>
  </si>
  <si>
    <t>Conocimiento, Planificación y Manejo del Recurso Hídrico Superficial.</t>
  </si>
  <si>
    <t>Plan</t>
  </si>
  <si>
    <t>CRQ</t>
  </si>
  <si>
    <t xml:space="preserve">P11 - AC 1 </t>
  </si>
  <si>
    <t>N.P</t>
  </si>
  <si>
    <t>Ejecutar los PORH de los ríos Quindío, Roble y quebrada Buenavista.</t>
  </si>
  <si>
    <t>Plan Operativo</t>
  </si>
  <si>
    <t>P11 - AC 3</t>
  </si>
  <si>
    <t>Corriente Reglamentada</t>
  </si>
  <si>
    <t>P11 - AC 4</t>
  </si>
  <si>
    <t>Construir y/o actualizar tecnológicamente las Estaciones Hidrometeorológicas del Dpto.</t>
  </si>
  <si>
    <t>Estaciones</t>
  </si>
  <si>
    <t>ACTIVIDAD NO PROGRAMADA EN EL PLAN DE ACCIÓN INSTITUCIONAL</t>
  </si>
  <si>
    <t>Operar la red hidrometeorológica de la CRQ.</t>
  </si>
  <si>
    <t>Red</t>
  </si>
  <si>
    <t>P12 - AC 10</t>
  </si>
  <si>
    <t>Establecer los objetivos de calidad para las principales fuentes hídricas del Departamento.</t>
  </si>
  <si>
    <t>Acto Administrativo</t>
  </si>
  <si>
    <t>P11 - AC 5</t>
  </si>
  <si>
    <t>Programa</t>
  </si>
  <si>
    <t>Documento</t>
  </si>
  <si>
    <t>P11 - AC 6</t>
  </si>
  <si>
    <t>Corriente con Acotamiento</t>
  </si>
  <si>
    <t>P11 - AC 7</t>
  </si>
  <si>
    <t>Conocimiento, Planificación y Manejo de Aguas Subterráneas.</t>
  </si>
  <si>
    <t>Documento Técnico</t>
  </si>
  <si>
    <t>P11 - AC 8</t>
  </si>
  <si>
    <t>Optimización del Uso del Recurso Hídrico.</t>
  </si>
  <si>
    <t>Actualizar los Programas de Uso Eficiente y Ahorro del Agua.</t>
  </si>
  <si>
    <t>ENTES TERRITORIALES MUNICIPALES CRQ</t>
  </si>
  <si>
    <t>P12 - AC 4</t>
  </si>
  <si>
    <t>Ejecutar los Programas de Uso Eficiente y Ahorro del Agua.</t>
  </si>
  <si>
    <t>P12 - AC 5</t>
  </si>
  <si>
    <t>Formular un programa de formalizar los acueductos rurales del Departamento del Quindío.</t>
  </si>
  <si>
    <t>GOBERNACIÓN - ENTES TERRITORIALES MUNICIPALES</t>
  </si>
  <si>
    <t>ACTIVIDAD QUE CORRESPONDE A OTROS ENTES PUBLICOS Y/O PRIVADOS</t>
  </si>
  <si>
    <t>Ejecutar el programa de formalización de los acueductos rurales del Departamento del Quindío.</t>
  </si>
  <si>
    <t>ENTES TERRITORIALES MUNICIPALES USUARIOS DEL RECURSO - CRQ</t>
  </si>
  <si>
    <t>Conocimiento, Planificación y Manejo de la Biodiversidad.</t>
  </si>
  <si>
    <t>Identificar y caracterizar en la jurisdicción las especies de flora que requieren estrategias de Conservación.</t>
  </si>
  <si>
    <t>Estudio</t>
  </si>
  <si>
    <t>P7 - AC 2</t>
  </si>
  <si>
    <t>Identificar y caracterizar en la jurisdicción las especies de fauna que requieren estrategias de Conservación.</t>
  </si>
  <si>
    <t>P7 - AC 3</t>
  </si>
  <si>
    <t>Formular o actualizar Planes de Manejo de Especies de Flora</t>
  </si>
  <si>
    <t>P7 - AC 4</t>
  </si>
  <si>
    <t>Ejecutar los Planes de Manejo de Especies de Flora.</t>
  </si>
  <si>
    <t>P7 - AC 5</t>
  </si>
  <si>
    <t>Formular o actualizar Planes de Manejo de Especies de Fauna.</t>
  </si>
  <si>
    <t>Ejecutar los Planes de Manejo de Especies de Fauna.</t>
  </si>
  <si>
    <t>P10 - ACT 1,2,3,4,5</t>
  </si>
  <si>
    <t>Planificación y Manejo de las Áreas Naturales Protegidas y Estrategias Complementarias de Conservación.</t>
  </si>
  <si>
    <t>Actualizar cada cinco años el Plan de Manejo del Distrito de Conservación de Suelos Barbas - Bremen.</t>
  </si>
  <si>
    <t>CRQ - CIP</t>
  </si>
  <si>
    <t>Ejecutar el Plan de Manejo del Distrito de Conservación de Suelos Barbas - Bremen.</t>
  </si>
  <si>
    <t>CRQ - ENTES TERRITORIALES - GREMIOS</t>
  </si>
  <si>
    <t>P8 - AC 1</t>
  </si>
  <si>
    <t>Actualizar cada cinco años el Plan de Manejo del Distrito Regional de Manejo Integrado de Bosques Altoandinos y Páramos de Génova.</t>
  </si>
  <si>
    <t>Ejecutar el Plan de Manejo del Distrito Regional de Manejo Integrado de Bosques Altoandinos y Páramos de Génova.</t>
  </si>
  <si>
    <t>Actualizar cada cinco años el Plan de Manejo del Distrito Regional de Manejo Integrado de la Cuenca Alta del río Quindío.</t>
  </si>
  <si>
    <t>Ejecutar el Plan de Manejo del Distrito Regional de Manejo Integrado de la Cuenca Alta del río Quindío.</t>
  </si>
  <si>
    <t>Formular el Plan de Manejo del Distrito Regional de Manejo Integrado de Bosques Altoandinos y Páramos de Chilí Pijao y actualizarlo cada cinco años.</t>
  </si>
  <si>
    <t>CRQ – COMITÉ INTERISTITUCIONAL DE PARTICIPACION (CIP)</t>
  </si>
  <si>
    <t>Ejecutar el Plan de Manejo del Distrito Regional de Manejo Integrado de Bosques Altoandinos y Páramos de Chilí Pijao.</t>
  </si>
  <si>
    <t>CRQ - ENTES TERRITORIALES - OTRAS CARS</t>
  </si>
  <si>
    <t>P8 - AC 3</t>
  </si>
  <si>
    <t>Formular Programas para adquirir predios en las áreas priorizadas como de interés estratégico para la conservación de los recursos hídricos.</t>
  </si>
  <si>
    <t>Programas</t>
  </si>
  <si>
    <t>ENTES TERRITORIALES</t>
  </si>
  <si>
    <t>P8 - AC 4</t>
  </si>
  <si>
    <t>Formular el Plan de Manejo de los predios en las áreas priorizadas como de interés estratégico para la conservación de los recursos hídricos.</t>
  </si>
  <si>
    <t>Ejecutar el Plan de Manejo de los predios en las áreas priorizadas como de interés estratégico para la conservación de los recursos hídricos.</t>
  </si>
  <si>
    <t>P8 - AC 5</t>
  </si>
  <si>
    <t>Documento técnico</t>
  </si>
  <si>
    <t>CRQ
ENTES TERRITORIALES</t>
  </si>
  <si>
    <t>P7 - AC 6</t>
  </si>
  <si>
    <t>P7 - AC 7</t>
  </si>
  <si>
    <t>Planificación y Manejo de Ecosistemas Estratégicos y Suelos de Protección.</t>
  </si>
  <si>
    <t>Formular planes de manejo, con zonificación y régimenes de uso, de los complejos de páramos en la jurisdicción del Quindío.</t>
  </si>
  <si>
    <t>CRQ - OTRAS CAR</t>
  </si>
  <si>
    <t xml:space="preserve">P9 - AC 1 </t>
  </si>
  <si>
    <t>Ejecutar planes de manejo de los complejos de páramos en la jurisdicción del Quindío.</t>
  </si>
  <si>
    <t>Realizar estudio de identificación y delimitación de humedales en la jurisdicción del Quindío.</t>
  </si>
  <si>
    <t>Formular planes de manejo de los humedales en la jurisdicción del Quindío.</t>
  </si>
  <si>
    <t>Ejecutar planes de manejo de los humedales en la jurisdicción del Quindío.</t>
  </si>
  <si>
    <t>Formular estrategias para recuperación de las áreas forestales protectoras de las fuentes hídricas.</t>
  </si>
  <si>
    <t>Proyecto</t>
  </si>
  <si>
    <t>P9 - AC 2</t>
  </si>
  <si>
    <t>Ejecutar estrategias para recuperación de áreas forestales protectoras de fuentes hídricas.</t>
  </si>
  <si>
    <t>Conocimiento de los suelos para su preservación, restauración, uso y manejo sostenible.</t>
  </si>
  <si>
    <t>CRQ - ENTES TERRITORIALES</t>
  </si>
  <si>
    <t>P1 - AC 1</t>
  </si>
  <si>
    <t>Plan operativo</t>
  </si>
  <si>
    <t>P1 - AC 2</t>
  </si>
  <si>
    <t>P1 - AC 3</t>
  </si>
  <si>
    <t>P1 - AC 4</t>
  </si>
  <si>
    <t>Recuperación de Suelos y Reconversión de Usos hacia Sistemas Sostenibles</t>
  </si>
  <si>
    <t>Ha</t>
  </si>
  <si>
    <t>GREMIOS - ENTES TERRITORIALES - CRQ</t>
  </si>
  <si>
    <t>P2 - AC 1</t>
  </si>
  <si>
    <t>Desarrollar acciones de rehabilitación de suelos degradados identificados en el POMCA río La Vieja.</t>
  </si>
  <si>
    <t>P2 - AC 2</t>
  </si>
  <si>
    <t>Promoción de Sistemas Sostenibles de Producción.</t>
  </si>
  <si>
    <t>CRQ - COMITÉ INTERSECTORIAL</t>
  </si>
  <si>
    <t>P3 - AC 1</t>
  </si>
  <si>
    <t>Agendas</t>
  </si>
  <si>
    <t>P3 - AC 2</t>
  </si>
  <si>
    <t>P3 - AC 3</t>
  </si>
  <si>
    <t>Diseñar un Plan de turismo de naturaleza para el Departamento</t>
  </si>
  <si>
    <t>GOBERNACION - CRQ</t>
  </si>
  <si>
    <t>P3 - AC 4</t>
  </si>
  <si>
    <t>Ejecutar un Plan de turismo de naturaleza para el Departamento.</t>
  </si>
  <si>
    <t>Actualizar cada cuatro años el Plan de acción de negocios verdes.</t>
  </si>
  <si>
    <t>P3 - AC 5</t>
  </si>
  <si>
    <t>Ejecutar el Plan de acción de negocios verdes.</t>
  </si>
  <si>
    <t>Desarrollo de Aspectos Mineros.</t>
  </si>
  <si>
    <t>Inscribir e implementar la validación biométrica de la minería de subsistencia, a nivel municipal.</t>
  </si>
  <si>
    <t>Proceso</t>
  </si>
  <si>
    <t>Formular un programa para el fortalecimiento de la asociatividad de la actividad de minería de material de construcción en el Departamento.</t>
  </si>
  <si>
    <t>GOBERNACIÓN</t>
  </si>
  <si>
    <t>Sostenibilidad Ambiental Urbano-Rural.</t>
  </si>
  <si>
    <t>Ejecutar anualmente las actividades de los Mapas de Riesgo de calidad del agua para consumo humano, de acuerdo a las competencias.</t>
  </si>
  <si>
    <t>ENTES TERRITORIALES - CRQ</t>
  </si>
  <si>
    <t>P5 - AC 1</t>
  </si>
  <si>
    <t>P5 - AC 2</t>
  </si>
  <si>
    <t>P5 - AC 3</t>
  </si>
  <si>
    <t>Diseño</t>
  </si>
  <si>
    <t>Elaborar un estudio para la generación de la línea base ambiental en los centros urbanos del Departamento, en marco de la política nacional de gestión ambiental urbana.</t>
  </si>
  <si>
    <t>P14 - AC 7</t>
  </si>
  <si>
    <t>Saneamiento Básico Integral.</t>
  </si>
  <si>
    <t>Formular y/o actualizar los Planes Maestro de Acueducto y Alcantarillado en los municipios del Departamento.</t>
  </si>
  <si>
    <t>Construir y operar las obras de saneamiento de centros poblados rurales del Departamento.</t>
  </si>
  <si>
    <t>Centro Poblado con obra</t>
  </si>
  <si>
    <t>Planes</t>
  </si>
  <si>
    <t>EMPRESAS DE SERVICIOS PÚBLICOS - ENTES TERRITORIALES</t>
  </si>
  <si>
    <t>Adquirir los predios para la construcción de las Plantas de Tratamiento de Aguas Residuales contemplados en los Planes de Saneamiento y Manejo de Vertimientos municipales.</t>
  </si>
  <si>
    <t>Predios</t>
  </si>
  <si>
    <t>Elaborar un estudio técnico, económico y ambiental para la solución regional en el manejo y aprovechamiento de Residuos sólidos.</t>
  </si>
  <si>
    <t>GOBERNACIÓN Y MUNICIPIOS</t>
  </si>
  <si>
    <t>ENTES TERRITORIALES MUNICIPALES</t>
  </si>
  <si>
    <t>PGIRS</t>
  </si>
  <si>
    <t>Elaborar un estudio para la gestión integral de residuos sólidos domésticos en zonas rurales del Departamento.</t>
  </si>
  <si>
    <t>PROGRAMA 5. GESTIÓN INTEGRAL DE RIESGOS DE DESASTRES Y DEL CAMBIO CLIMÁTICO</t>
  </si>
  <si>
    <t>Conocimiento del Riesgo en el Departamento del Quindío.</t>
  </si>
  <si>
    <t>Protocolo</t>
  </si>
  <si>
    <t>P17- AC 1</t>
  </si>
  <si>
    <t>Elaborar estudios básicos de amenaza en áreas rurales y urbanas en cada municipio del Departamento, de acuerdo con la normatividad y metodología definida por la Entidad competente.</t>
  </si>
  <si>
    <t>Estudios Básicos</t>
  </si>
  <si>
    <t>Elaborar estudios detallados de amenaza, vulnerabilidad y riesgo en áreas rurales y urbanas de cada municipio del Departamento, de acuerdo con la normatividad y metodología definida por la Entidad competente.</t>
  </si>
  <si>
    <t>Estudios Detallados</t>
  </si>
  <si>
    <t>Actualizar a escala 1:25000, el estudio de zonificación de riesgo por incendios de coberturas vegetales del Departamento.</t>
  </si>
  <si>
    <t>Estudios</t>
  </si>
  <si>
    <t>CRQ - ENTES TERRITORIALES MUNICIPALES</t>
  </si>
  <si>
    <t>Reducción del Riesgo en el Departamento del Quindío.</t>
  </si>
  <si>
    <t>Actualizar el inventario de viviendas e infraestructuras localizadas en zonas de alto riesgo no mitigable.</t>
  </si>
  <si>
    <t>Inventario</t>
  </si>
  <si>
    <t>Diseñar la red departamental de monitoreo aplicables a la gestión del riesgo de origen natural y antrópico.</t>
  </si>
  <si>
    <t>Manejo de Desastres.</t>
  </si>
  <si>
    <t>Diseñar y operar la red departamental de alerta temprana con participación de actores.</t>
  </si>
  <si>
    <t>Ejecución Articulada del Plan Departamental de Adaptación y Mitigación al Cambio Climático.</t>
  </si>
  <si>
    <t>Matriz</t>
  </si>
  <si>
    <t>CRQ - GOBERNACIÓN</t>
  </si>
  <si>
    <t>P19 - AC 1</t>
  </si>
  <si>
    <t>Planes Operativos</t>
  </si>
  <si>
    <t>GOBERNACIÓN - CRQ - MUNICIPIOS</t>
  </si>
  <si>
    <t>P19 - AC 2</t>
  </si>
  <si>
    <t>Elaborar estudio de amenazas y vulnerabilidades de la biodiversidad por consecuencia del cambio climático y la variabilidad climática.</t>
  </si>
  <si>
    <t>UNIVERSIDADES</t>
  </si>
  <si>
    <t>Planificación Ambiental.</t>
  </si>
  <si>
    <t>P15 - AC 1</t>
  </si>
  <si>
    <t>Definir la Estructura Ecológica Principal departamental a escala 1:25.000 y su precisión a nivel municipal a escalas 1:25.000 (rural) y 1:5000 (urbano), de acuerdo con la metodología IDEAM.</t>
  </si>
  <si>
    <t>P15 - AC 2</t>
  </si>
  <si>
    <t>P15 - AC 3</t>
  </si>
  <si>
    <t>GOBERNACIÓN - CRQ</t>
  </si>
  <si>
    <t>Elaborar y aplicar lineamientos ambientales para el manejo sostenible de la actividad turística rural en el departamento del Quindío.</t>
  </si>
  <si>
    <t>Actualización Cartográfica.</t>
  </si>
  <si>
    <t>Realizar estudio quinquenal a escala 1:10.000 de uso y cobertura del suelo.</t>
  </si>
  <si>
    <t xml:space="preserve">P16 - AC 1 </t>
  </si>
  <si>
    <t>Realizar estudios de conflictos de uso del suelo a escala 1:25.000 (corto plazo) y 1:10.000 (mediano plazo).</t>
  </si>
  <si>
    <t>LÍNEA ESTRATÉGICA 5. CULTURA AMBIENTAL Y GOBERNANZA.</t>
  </si>
  <si>
    <t>Organización y Participación Social.</t>
  </si>
  <si>
    <t>Fortalecer instancias de participación ciudadana, pueblos y organizaciones indígenas, comunidades afrodescendientes y minorías, para promover mecanismos que activen sinergias sociales y de concertación para la gestión ambiental regional.</t>
  </si>
  <si>
    <t>Instancias</t>
  </si>
  <si>
    <t>CRQ - CONSEJO DE CUENCA - GRUPOS ETNICOS</t>
  </si>
  <si>
    <t>P20 - AC 1 , 2</t>
  </si>
  <si>
    <t>CRQ - ENTES TERRITORIALES - ESP</t>
  </si>
  <si>
    <t>P20 - AC 3</t>
  </si>
  <si>
    <t>Diseñar la estrategia interinstitucional y comunitaria para el control y vigilancia del uso y manejo de los recursos naturales y el ambiente del departamento del Quindío.</t>
  </si>
  <si>
    <t>P20 - AC 4</t>
  </si>
  <si>
    <t xml:space="preserve">P20 - AC 5 </t>
  </si>
  <si>
    <t>Realizar encuentros regionales de empresarios y productores de negocios verdes en la ecorregión Eje Cafetero.</t>
  </si>
  <si>
    <t>Evento</t>
  </si>
  <si>
    <t>P6 - ACT 5</t>
  </si>
  <si>
    <t>P20 - ACT 6</t>
  </si>
  <si>
    <t>Ejecutar los acuerdos establecidos en la consulta previa del POMCA con las comunidades indígenas asentadas en el departamento del Quindío.</t>
  </si>
  <si>
    <t>CRQ - COMUNIDADES INDÍGENAS</t>
  </si>
  <si>
    <t xml:space="preserve">P20 - AC 1 </t>
  </si>
  <si>
    <t>Ejecutar el componente ambiental de los Planes de Vida de grupos étnicos del Departamento.</t>
  </si>
  <si>
    <t>CRQ - CONSEJO DE CUENCA</t>
  </si>
  <si>
    <t>P20 - AC 7</t>
  </si>
  <si>
    <t>Realizar encuentros locales y/o regionales para compartir avances y experiencias en gobernanza ambiental en torno al Agua, Cambio Climático, Gestión del Riesgo, Diversidad Biológica, Residuos Sólidos, Soberanía Alimentaria.</t>
  </si>
  <si>
    <t>CRQ - OTRAS CARS</t>
  </si>
  <si>
    <t>P20 - AC 9</t>
  </si>
  <si>
    <t>Educación Ambiental.</t>
  </si>
  <si>
    <t>ENTES TERRITORIALES - ACTORES CIDEA – CRQ</t>
  </si>
  <si>
    <t xml:space="preserve">P21 - AC 1 </t>
  </si>
  <si>
    <t xml:space="preserve">P21 - AC 2 </t>
  </si>
  <si>
    <t>Conformar y fortalecer el Comité Técnico Interinstitucional de la Educación Ambiental Regional - CIDEAR, Departamental - CIDEA y los municipales - COMEDAS.</t>
  </si>
  <si>
    <t>P21 - AC 4</t>
  </si>
  <si>
    <t>P21 - AC 5</t>
  </si>
  <si>
    <t>P21 - AC 6</t>
  </si>
  <si>
    <t>Información y Conocimiento para la Gestión Ambiental.</t>
  </si>
  <si>
    <t>Diseñar la estrategia de comunicación e información para la gestión ambiental regional.</t>
  </si>
  <si>
    <t>P14- AC 1</t>
  </si>
  <si>
    <t>Ejecutar la estrategia de comunicación e información para la gestión ambiental regional.</t>
  </si>
  <si>
    <t>Desarrollar e implementar el sistema de información ambiental y geográfica del Quindío, articulado a la Cuenca del Río La Vieja.</t>
  </si>
  <si>
    <t>Sistema</t>
  </si>
  <si>
    <t>P14- AC 2</t>
  </si>
  <si>
    <t>N.A</t>
  </si>
  <si>
    <t>Diseñar un sistema de información que articule las temáticas ambientales regionales y el seguimiento y evaluación a la gestión ambiental regional.</t>
  </si>
  <si>
    <t>P14- AC 3</t>
  </si>
  <si>
    <t>P10 - AC 8</t>
  </si>
  <si>
    <t>Generar y aplicar Plan de Medios para la divulgación guías para el uso y manejo sostenible del suelo.</t>
  </si>
  <si>
    <t>P14 - AC 1</t>
  </si>
  <si>
    <t xml:space="preserve"> PLAN DE GESTIÓN AMBIENTAL REGIONAL, PGAR, 2020-2039, DEPARTAMENTO DEL QUINDÍO, CUENCA HIDROGRÁFICA DEL RÍO LA VIEJA 
SEGUIMIENTO - VIGENCIAS 2020 AL 2023</t>
  </si>
  <si>
    <t>APORTE  FINANCIERO  COMPROMETIDO (Por Proyecto) (Vigencia 2023) con corte al 31 octubre</t>
  </si>
  <si>
    <t>APORTE  FINANCIERO  COMPROMETIDO (Por Actividad) (Vigencia 2023) con corte al 31 octubre</t>
  </si>
  <si>
    <t>Aporte financiero del PAI al PGAR</t>
  </si>
  <si>
    <t>P12 - AC 7</t>
  </si>
  <si>
    <t>P11 y P12</t>
  </si>
  <si>
    <t>P5 - AC 4,7</t>
  </si>
  <si>
    <t>UNIDAD DE MEDIDA EJECUTADA 2023 con corte al 31 octubre</t>
  </si>
  <si>
    <t>no hay actividad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</si>
</sst>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&quot;$&quot;\ #,##0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u/>
      <sz val="12"/>
      <color rgb="FF0000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0" applyFont="1"/>
    <xf numFmtId="9" fontId="3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6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9" fontId="3" fillId="4" borderId="6" xfId="1" applyFont="1" applyFill="1" applyBorder="1" applyAlignment="1">
      <alignment horizontal="center" vertical="center"/>
    </xf>
    <xf numFmtId="9" fontId="3" fillId="4" borderId="7" xfId="1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9" fontId="6" fillId="0" borderId="1" xfId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9" fontId="3" fillId="2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44" fontId="3" fillId="0" borderId="1" xfId="3" applyFont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1" fillId="0" borderId="0" xfId="0" applyNumberFormat="1" applyFont="1"/>
    <xf numFmtId="0" fontId="3" fillId="0" borderId="1" xfId="0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5" fillId="0" borderId="2" xfId="1" applyFont="1" applyBorder="1" applyAlignment="1">
      <alignment horizontal="center" vertical="center" wrapText="1"/>
    </xf>
    <xf numFmtId="9" fontId="5" fillId="0" borderId="3" xfId="1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 vertical="center"/>
    </xf>
    <xf numFmtId="9" fontId="3" fillId="0" borderId="4" xfId="1" applyFont="1" applyBorder="1" applyAlignment="1">
      <alignment horizontal="center" vertical="center"/>
    </xf>
    <xf numFmtId="9" fontId="3" fillId="0" borderId="3" xfId="1" applyFont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4">
    <cellStyle name="Millares 3" xfId="2"/>
    <cellStyle name="Moneda" xfId="3" builtinId="4"/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0000FF"/>
      <color rgb="FF00FF00"/>
      <color rgb="FF64FA76"/>
      <color rgb="FFB1B1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43"/>
  <sheetViews>
    <sheetView tabSelected="1" zoomScale="60" zoomScaleNormal="60" workbookViewId="0">
      <selection activeCell="B10" sqref="B10"/>
    </sheetView>
  </sheetViews>
  <sheetFormatPr baseColWidth="10" defaultColWidth="11.42578125" defaultRowHeight="12" x14ac:dyDescent="0.2"/>
  <cols>
    <col min="1" max="1" width="42" style="1" customWidth="1"/>
    <col min="2" max="2" width="74" style="1" customWidth="1"/>
    <col min="3" max="3" width="27.140625" style="1" customWidth="1"/>
    <col min="4" max="4" width="11.42578125" style="1"/>
    <col min="5" max="5" width="17.28515625" style="1" customWidth="1"/>
    <col min="6" max="6" width="24.42578125" style="1" customWidth="1"/>
    <col min="7" max="7" width="23.140625" style="1" customWidth="1"/>
    <col min="8" max="8" width="18" style="1" customWidth="1"/>
    <col min="9" max="9" width="18.140625" style="3" customWidth="1"/>
    <col min="10" max="10" width="17.5703125" style="1" customWidth="1"/>
    <col min="11" max="11" width="31" style="1" customWidth="1"/>
    <col min="12" max="12" width="33" style="1" customWidth="1"/>
    <col min="13" max="13" width="34.42578125" style="1" customWidth="1"/>
    <col min="14" max="14" width="20.5703125" style="1" customWidth="1"/>
    <col min="15" max="15" width="21.42578125" style="1" customWidth="1"/>
    <col min="16" max="16" width="25.7109375" style="1" customWidth="1"/>
    <col min="17" max="16384" width="11.42578125" style="1"/>
  </cols>
  <sheetData>
    <row r="1" spans="1:16" ht="40.5" customHeight="1" x14ac:dyDescent="0.2">
      <c r="A1" s="62" t="s">
        <v>300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</row>
    <row r="2" spans="1:16" ht="33.75" customHeight="1" x14ac:dyDescent="0.2">
      <c r="A2" s="61" t="s">
        <v>6</v>
      </c>
      <c r="B2" s="39"/>
      <c r="C2" s="39"/>
      <c r="D2" s="39"/>
      <c r="E2" s="39"/>
      <c r="F2" s="40"/>
      <c r="G2" s="38" t="s">
        <v>60</v>
      </c>
      <c r="H2" s="39"/>
      <c r="I2" s="39"/>
      <c r="J2" s="39"/>
      <c r="K2" s="39"/>
      <c r="L2" s="39"/>
      <c r="M2" s="39"/>
      <c r="N2" s="39"/>
      <c r="O2" s="39"/>
      <c r="P2" s="40"/>
    </row>
    <row r="3" spans="1:16" ht="31.5" customHeight="1" x14ac:dyDescent="0.2">
      <c r="A3" s="61" t="s">
        <v>30</v>
      </c>
      <c r="B3" s="39"/>
      <c r="C3" s="39"/>
      <c r="D3" s="39"/>
      <c r="E3" s="39"/>
      <c r="F3" s="40"/>
      <c r="G3" s="41" t="s">
        <v>68</v>
      </c>
      <c r="H3" s="41" t="s">
        <v>69</v>
      </c>
      <c r="I3" s="41" t="s">
        <v>70</v>
      </c>
      <c r="J3" s="41" t="s">
        <v>71</v>
      </c>
      <c r="K3" s="41" t="s">
        <v>307</v>
      </c>
      <c r="L3" s="48" t="s">
        <v>303</v>
      </c>
      <c r="M3" s="49"/>
      <c r="N3" s="41" t="s">
        <v>73</v>
      </c>
      <c r="O3" s="43" t="s">
        <v>74</v>
      </c>
      <c r="P3" s="43" t="s">
        <v>75</v>
      </c>
    </row>
    <row r="4" spans="1:16" ht="91.5" customHeight="1" x14ac:dyDescent="0.2">
      <c r="A4" s="4" t="s">
        <v>62</v>
      </c>
      <c r="B4" s="4" t="s">
        <v>63</v>
      </c>
      <c r="C4" s="4" t="s">
        <v>64</v>
      </c>
      <c r="D4" s="4" t="s">
        <v>65</v>
      </c>
      <c r="E4" s="4" t="s">
        <v>66</v>
      </c>
      <c r="F4" s="4" t="s">
        <v>67</v>
      </c>
      <c r="G4" s="42"/>
      <c r="H4" s="42"/>
      <c r="I4" s="42"/>
      <c r="J4" s="42"/>
      <c r="K4" s="42"/>
      <c r="L4" s="18" t="s">
        <v>301</v>
      </c>
      <c r="M4" s="18" t="s">
        <v>302</v>
      </c>
      <c r="N4" s="42"/>
      <c r="O4" s="44"/>
      <c r="P4" s="44"/>
    </row>
    <row r="5" spans="1:16" ht="18" customHeight="1" x14ac:dyDescent="0.2">
      <c r="A5" s="59" t="s">
        <v>76</v>
      </c>
      <c r="B5" s="6" t="s">
        <v>27</v>
      </c>
      <c r="C5" s="22" t="s">
        <v>77</v>
      </c>
      <c r="D5" s="23">
        <v>1</v>
      </c>
      <c r="E5" s="23">
        <v>1</v>
      </c>
      <c r="F5" s="22" t="s">
        <v>78</v>
      </c>
      <c r="G5" s="23" t="s">
        <v>79</v>
      </c>
      <c r="H5" s="23" t="s">
        <v>80</v>
      </c>
      <c r="I5" s="23" t="s">
        <v>80</v>
      </c>
      <c r="J5" s="23">
        <v>0.1</v>
      </c>
      <c r="K5" s="11">
        <v>0.63</v>
      </c>
      <c r="L5" s="63">
        <f>M5+M6+M7+M8</f>
        <v>1940192584</v>
      </c>
      <c r="M5" s="25">
        <v>272165762</v>
      </c>
      <c r="N5" s="23">
        <f>SUM(H5:K5)</f>
        <v>0.73</v>
      </c>
      <c r="O5" s="5">
        <f>N5/E5</f>
        <v>0.73</v>
      </c>
      <c r="P5" s="5">
        <f t="shared" ref="P5:P17" si="0">N5/D5</f>
        <v>0.73</v>
      </c>
    </row>
    <row r="6" spans="1:16" ht="38.25" customHeight="1" x14ac:dyDescent="0.2">
      <c r="A6" s="59"/>
      <c r="B6" s="6" t="s">
        <v>81</v>
      </c>
      <c r="C6" s="22" t="s">
        <v>82</v>
      </c>
      <c r="D6" s="23">
        <v>57</v>
      </c>
      <c r="E6" s="23">
        <v>9</v>
      </c>
      <c r="F6" s="22" t="s">
        <v>78</v>
      </c>
      <c r="G6" s="23" t="s">
        <v>83</v>
      </c>
      <c r="H6" s="23">
        <v>1.1000000000000001</v>
      </c>
      <c r="I6" s="23">
        <v>2</v>
      </c>
      <c r="J6" s="23">
        <v>2</v>
      </c>
      <c r="K6" s="11">
        <v>1.4</v>
      </c>
      <c r="L6" s="64"/>
      <c r="M6" s="25">
        <v>149338616</v>
      </c>
      <c r="N6" s="23">
        <f t="shared" ref="N6:N8" si="1">SUM(H6:K6)</f>
        <v>6.5</v>
      </c>
      <c r="O6" s="5">
        <f>N6/E6</f>
        <v>0.72222222222222221</v>
      </c>
      <c r="P6" s="5">
        <f t="shared" si="0"/>
        <v>0.11403508771929824</v>
      </c>
    </row>
    <row r="7" spans="1:16" ht="30" x14ac:dyDescent="0.2">
      <c r="A7" s="59"/>
      <c r="B7" s="6" t="s">
        <v>28</v>
      </c>
      <c r="C7" s="22" t="s">
        <v>84</v>
      </c>
      <c r="D7" s="23">
        <v>4</v>
      </c>
      <c r="E7" s="23">
        <v>2</v>
      </c>
      <c r="F7" s="22" t="s">
        <v>78</v>
      </c>
      <c r="G7" s="23" t="s">
        <v>85</v>
      </c>
      <c r="H7" s="23" t="s">
        <v>80</v>
      </c>
      <c r="I7" s="23">
        <v>0.2</v>
      </c>
      <c r="J7" s="23">
        <v>0.8</v>
      </c>
      <c r="K7" s="23">
        <v>0.5</v>
      </c>
      <c r="L7" s="64"/>
      <c r="M7" s="25">
        <v>0</v>
      </c>
      <c r="N7" s="23">
        <f t="shared" si="1"/>
        <v>1.5</v>
      </c>
      <c r="O7" s="5">
        <f>N7/E7</f>
        <v>0.75</v>
      </c>
      <c r="P7" s="5">
        <f t="shared" si="0"/>
        <v>0.375</v>
      </c>
    </row>
    <row r="8" spans="1:16" ht="30" x14ac:dyDescent="0.2">
      <c r="A8" s="59"/>
      <c r="B8" s="26" t="s">
        <v>86</v>
      </c>
      <c r="C8" s="22" t="s">
        <v>87</v>
      </c>
      <c r="D8" s="23">
        <v>27</v>
      </c>
      <c r="E8" s="23">
        <v>7</v>
      </c>
      <c r="F8" s="22" t="s">
        <v>78</v>
      </c>
      <c r="G8" s="23" t="s">
        <v>83</v>
      </c>
      <c r="H8" s="23" t="s">
        <v>80</v>
      </c>
      <c r="I8" s="19">
        <v>3</v>
      </c>
      <c r="J8" s="11">
        <v>6</v>
      </c>
      <c r="K8" s="11">
        <v>1.4</v>
      </c>
      <c r="L8" s="65"/>
      <c r="M8" s="25">
        <v>1518688206</v>
      </c>
      <c r="N8" s="23">
        <f t="shared" si="1"/>
        <v>10.4</v>
      </c>
      <c r="O8" s="5">
        <f t="shared" ref="O8:O17" si="2">N8/E8</f>
        <v>1.4857142857142858</v>
      </c>
      <c r="P8" s="5">
        <f t="shared" si="0"/>
        <v>0.38518518518518519</v>
      </c>
    </row>
    <row r="9" spans="1:16" ht="30.75" customHeight="1" x14ac:dyDescent="0.2">
      <c r="A9" s="59"/>
      <c r="B9" s="26" t="s">
        <v>89</v>
      </c>
      <c r="C9" s="22" t="s">
        <v>90</v>
      </c>
      <c r="D9" s="23">
        <v>1</v>
      </c>
      <c r="E9" s="9">
        <v>1</v>
      </c>
      <c r="F9" s="22" t="s">
        <v>78</v>
      </c>
      <c r="G9" s="23" t="s">
        <v>91</v>
      </c>
      <c r="H9" s="9">
        <v>0.25</v>
      </c>
      <c r="I9" s="10">
        <v>0.25</v>
      </c>
      <c r="J9" s="10">
        <v>0.25</v>
      </c>
      <c r="K9" s="10">
        <v>0.2</v>
      </c>
      <c r="L9" s="28">
        <f>M9</f>
        <v>96343150</v>
      </c>
      <c r="M9" s="25">
        <v>96343150</v>
      </c>
      <c r="N9" s="9">
        <f>SUM(H9:K9)</f>
        <v>0.95</v>
      </c>
      <c r="O9" s="5">
        <f t="shared" si="2"/>
        <v>0.95</v>
      </c>
      <c r="P9" s="5">
        <f t="shared" si="0"/>
        <v>0.95</v>
      </c>
    </row>
    <row r="10" spans="1:16" ht="30" x14ac:dyDescent="0.2">
      <c r="A10" s="59"/>
      <c r="B10" s="26" t="s">
        <v>92</v>
      </c>
      <c r="C10" s="22" t="s">
        <v>93</v>
      </c>
      <c r="D10" s="23">
        <v>2</v>
      </c>
      <c r="E10" s="23">
        <v>1</v>
      </c>
      <c r="F10" s="22" t="s">
        <v>78</v>
      </c>
      <c r="G10" s="23" t="s">
        <v>94</v>
      </c>
      <c r="H10" s="23">
        <v>1</v>
      </c>
      <c r="I10" s="23" t="s">
        <v>80</v>
      </c>
      <c r="J10" s="23" t="s">
        <v>80</v>
      </c>
      <c r="K10" s="23" t="s">
        <v>80</v>
      </c>
      <c r="L10" s="66"/>
      <c r="M10" s="24" t="s">
        <v>61</v>
      </c>
      <c r="N10" s="9">
        <f t="shared" ref="N10:N11" si="3">SUM(H10:K10)</f>
        <v>1</v>
      </c>
      <c r="O10" s="5">
        <f t="shared" si="2"/>
        <v>1</v>
      </c>
      <c r="P10" s="5">
        <f t="shared" si="0"/>
        <v>0.5</v>
      </c>
    </row>
    <row r="11" spans="1:16" ht="30" x14ac:dyDescent="0.2">
      <c r="A11" s="59"/>
      <c r="B11" s="26" t="s">
        <v>29</v>
      </c>
      <c r="C11" s="22" t="s">
        <v>95</v>
      </c>
      <c r="D11" s="23">
        <v>1</v>
      </c>
      <c r="E11" s="23">
        <v>1</v>
      </c>
      <c r="F11" s="22" t="s">
        <v>78</v>
      </c>
      <c r="G11" s="23" t="s">
        <v>94</v>
      </c>
      <c r="H11" s="23" t="s">
        <v>80</v>
      </c>
      <c r="I11" s="23">
        <v>0.1</v>
      </c>
      <c r="J11" s="23">
        <v>0.9</v>
      </c>
      <c r="K11" s="34" t="s">
        <v>80</v>
      </c>
      <c r="L11" s="65"/>
      <c r="M11" s="24" t="s">
        <v>61</v>
      </c>
      <c r="N11" s="9">
        <f t="shared" si="3"/>
        <v>1</v>
      </c>
      <c r="O11" s="5">
        <f t="shared" si="2"/>
        <v>1</v>
      </c>
      <c r="P11" s="5">
        <f t="shared" si="0"/>
        <v>1</v>
      </c>
    </row>
    <row r="12" spans="1:16" ht="30" x14ac:dyDescent="0.2">
      <c r="A12" s="59"/>
      <c r="B12" s="26" t="s">
        <v>33</v>
      </c>
      <c r="C12" s="22" t="s">
        <v>82</v>
      </c>
      <c r="D12" s="23">
        <v>20</v>
      </c>
      <c r="E12" s="23">
        <v>4</v>
      </c>
      <c r="F12" s="22" t="s">
        <v>78</v>
      </c>
      <c r="G12" s="23" t="s">
        <v>304</v>
      </c>
      <c r="H12" s="11">
        <v>1</v>
      </c>
      <c r="I12" s="11">
        <v>1</v>
      </c>
      <c r="J12" s="11">
        <v>1</v>
      </c>
      <c r="K12" s="11">
        <v>0.85</v>
      </c>
      <c r="L12" s="29">
        <f>M12</f>
        <v>462949999</v>
      </c>
      <c r="M12" s="25">
        <v>462949999</v>
      </c>
      <c r="N12" s="9">
        <f>SUM(H12:K12)</f>
        <v>3.85</v>
      </c>
      <c r="O12" s="5">
        <f t="shared" si="2"/>
        <v>0.96250000000000002</v>
      </c>
      <c r="P12" s="5">
        <f t="shared" si="0"/>
        <v>0.1925</v>
      </c>
    </row>
    <row r="13" spans="1:16" ht="18" customHeight="1" x14ac:dyDescent="0.2">
      <c r="A13" s="59"/>
      <c r="B13" s="6" t="s">
        <v>31</v>
      </c>
      <c r="C13" s="22" t="s">
        <v>96</v>
      </c>
      <c r="D13" s="23">
        <v>5</v>
      </c>
      <c r="E13" s="23">
        <v>1</v>
      </c>
      <c r="F13" s="22" t="s">
        <v>78</v>
      </c>
      <c r="G13" s="23" t="s">
        <v>97</v>
      </c>
      <c r="H13" s="23" t="s">
        <v>80</v>
      </c>
      <c r="I13" s="23">
        <v>0.1</v>
      </c>
      <c r="J13" s="23">
        <v>0.7</v>
      </c>
      <c r="K13" s="23">
        <v>0.2</v>
      </c>
      <c r="L13" s="63">
        <f>M13+M15</f>
        <v>375751000</v>
      </c>
      <c r="M13" s="25">
        <v>0</v>
      </c>
      <c r="N13" s="23">
        <f>SUM(H13:K13)</f>
        <v>1</v>
      </c>
      <c r="O13" s="5">
        <f t="shared" si="2"/>
        <v>1</v>
      </c>
      <c r="P13" s="5">
        <f t="shared" si="0"/>
        <v>0.2</v>
      </c>
    </row>
    <row r="14" spans="1:16" ht="30" x14ac:dyDescent="0.2">
      <c r="A14" s="59"/>
      <c r="B14" s="6" t="s">
        <v>32</v>
      </c>
      <c r="C14" s="22" t="s">
        <v>98</v>
      </c>
      <c r="D14" s="23">
        <v>5</v>
      </c>
      <c r="E14" s="23">
        <v>1</v>
      </c>
      <c r="F14" s="22" t="s">
        <v>78</v>
      </c>
      <c r="G14" s="23" t="s">
        <v>99</v>
      </c>
      <c r="H14" s="23" t="s">
        <v>80</v>
      </c>
      <c r="I14" s="23">
        <v>0</v>
      </c>
      <c r="J14" s="23">
        <v>1</v>
      </c>
      <c r="K14" s="34" t="s">
        <v>80</v>
      </c>
      <c r="L14" s="64"/>
      <c r="M14" s="24" t="s">
        <v>61</v>
      </c>
      <c r="N14" s="23">
        <f t="shared" ref="N14:N17" si="4">SUM(H14:K14)</f>
        <v>1</v>
      </c>
      <c r="O14" s="5">
        <f t="shared" si="2"/>
        <v>1</v>
      </c>
      <c r="P14" s="5">
        <f t="shared" si="0"/>
        <v>0.2</v>
      </c>
    </row>
    <row r="15" spans="1:16" ht="30" x14ac:dyDescent="0.2">
      <c r="A15" s="22" t="s">
        <v>100</v>
      </c>
      <c r="B15" s="6" t="s">
        <v>34</v>
      </c>
      <c r="C15" s="22" t="s">
        <v>101</v>
      </c>
      <c r="D15" s="23">
        <v>1</v>
      </c>
      <c r="E15" s="23">
        <v>1</v>
      </c>
      <c r="F15" s="22" t="s">
        <v>78</v>
      </c>
      <c r="G15" s="23" t="s">
        <v>102</v>
      </c>
      <c r="H15" s="23" t="s">
        <v>80</v>
      </c>
      <c r="I15" s="23" t="s">
        <v>80</v>
      </c>
      <c r="J15" s="23" t="s">
        <v>80</v>
      </c>
      <c r="K15" s="23">
        <v>0.8</v>
      </c>
      <c r="L15" s="65"/>
      <c r="M15" s="25">
        <v>375751000</v>
      </c>
      <c r="N15" s="23">
        <f t="shared" si="4"/>
        <v>0.8</v>
      </c>
      <c r="O15" s="5">
        <f t="shared" si="2"/>
        <v>0.8</v>
      </c>
      <c r="P15" s="5">
        <f t="shared" si="0"/>
        <v>0.8</v>
      </c>
    </row>
    <row r="16" spans="1:16" ht="45" x14ac:dyDescent="0.2">
      <c r="A16" s="59" t="s">
        <v>103</v>
      </c>
      <c r="B16" s="6" t="s">
        <v>104</v>
      </c>
      <c r="C16" s="22" t="s">
        <v>95</v>
      </c>
      <c r="D16" s="23">
        <v>48</v>
      </c>
      <c r="E16" s="23">
        <v>12</v>
      </c>
      <c r="F16" s="22" t="s">
        <v>105</v>
      </c>
      <c r="G16" s="23" t="s">
        <v>106</v>
      </c>
      <c r="H16" s="23">
        <v>12</v>
      </c>
      <c r="I16" s="23">
        <v>12</v>
      </c>
      <c r="J16" s="23">
        <v>12</v>
      </c>
      <c r="K16" s="23">
        <v>9</v>
      </c>
      <c r="L16" s="63">
        <f>M16+M17</f>
        <v>141162500</v>
      </c>
      <c r="M16" s="25">
        <v>55100000</v>
      </c>
      <c r="N16" s="34">
        <f t="shared" si="4"/>
        <v>45</v>
      </c>
      <c r="O16" s="5">
        <f t="shared" si="2"/>
        <v>3.75</v>
      </c>
      <c r="P16" s="5">
        <f t="shared" si="0"/>
        <v>0.9375</v>
      </c>
    </row>
    <row r="17" spans="1:16" ht="45" x14ac:dyDescent="0.2">
      <c r="A17" s="59"/>
      <c r="B17" s="6" t="s">
        <v>107</v>
      </c>
      <c r="C17" s="22" t="s">
        <v>82</v>
      </c>
      <c r="D17" s="23">
        <v>240</v>
      </c>
      <c r="E17" s="23">
        <v>48</v>
      </c>
      <c r="F17" s="22" t="s">
        <v>105</v>
      </c>
      <c r="G17" s="23" t="s">
        <v>108</v>
      </c>
      <c r="H17" s="23">
        <v>12</v>
      </c>
      <c r="I17" s="23">
        <v>12</v>
      </c>
      <c r="J17" s="23">
        <v>12</v>
      </c>
      <c r="K17" s="23">
        <v>8</v>
      </c>
      <c r="L17" s="65"/>
      <c r="M17" s="25">
        <v>86062500</v>
      </c>
      <c r="N17" s="34">
        <f t="shared" si="4"/>
        <v>44</v>
      </c>
      <c r="O17" s="5">
        <f t="shared" si="2"/>
        <v>0.91666666666666663</v>
      </c>
      <c r="P17" s="5">
        <f t="shared" si="0"/>
        <v>0.18333333333333332</v>
      </c>
    </row>
    <row r="18" spans="1:16" ht="60" x14ac:dyDescent="0.2">
      <c r="A18" s="59"/>
      <c r="B18" s="6" t="s">
        <v>109</v>
      </c>
      <c r="C18" s="22" t="s">
        <v>95</v>
      </c>
      <c r="D18" s="23">
        <v>1</v>
      </c>
      <c r="E18" s="23">
        <v>1</v>
      </c>
      <c r="F18" s="22" t="s">
        <v>110</v>
      </c>
      <c r="G18" s="45" t="s">
        <v>111</v>
      </c>
      <c r="H18" s="46"/>
      <c r="I18" s="46"/>
      <c r="J18" s="46"/>
      <c r="K18" s="46"/>
      <c r="L18" s="46"/>
      <c r="M18" s="46"/>
      <c r="N18" s="46"/>
      <c r="O18" s="46"/>
      <c r="P18" s="47"/>
    </row>
    <row r="19" spans="1:16" ht="75" x14ac:dyDescent="0.2">
      <c r="A19" s="59"/>
      <c r="B19" s="6" t="s">
        <v>112</v>
      </c>
      <c r="C19" s="22" t="s">
        <v>95</v>
      </c>
      <c r="D19" s="23">
        <v>1</v>
      </c>
      <c r="E19" s="9">
        <v>1</v>
      </c>
      <c r="F19" s="22" t="s">
        <v>113</v>
      </c>
      <c r="G19" s="45" t="s">
        <v>111</v>
      </c>
      <c r="H19" s="46"/>
      <c r="I19" s="46"/>
      <c r="J19" s="46"/>
      <c r="K19" s="46"/>
      <c r="L19" s="46"/>
      <c r="M19" s="46"/>
      <c r="N19" s="46"/>
      <c r="O19" s="46"/>
      <c r="P19" s="47"/>
    </row>
    <row r="20" spans="1:16" ht="38.25" customHeight="1" x14ac:dyDescent="0.2">
      <c r="A20" s="61" t="s">
        <v>6</v>
      </c>
      <c r="B20" s="39"/>
      <c r="C20" s="39"/>
      <c r="D20" s="39"/>
      <c r="E20" s="39"/>
      <c r="F20" s="40"/>
      <c r="G20" s="38" t="s">
        <v>60</v>
      </c>
      <c r="H20" s="39"/>
      <c r="I20" s="39"/>
      <c r="J20" s="39"/>
      <c r="K20" s="39"/>
      <c r="L20" s="39"/>
      <c r="M20" s="39"/>
      <c r="N20" s="39"/>
      <c r="O20" s="39"/>
      <c r="P20" s="40"/>
    </row>
    <row r="21" spans="1:16" ht="27.75" customHeight="1" x14ac:dyDescent="0.25">
      <c r="A21" s="56" t="s">
        <v>21</v>
      </c>
      <c r="B21" s="57"/>
      <c r="C21" s="57"/>
      <c r="D21" s="57"/>
      <c r="E21" s="57"/>
      <c r="F21" s="58"/>
      <c r="G21" s="41" t="s">
        <v>68</v>
      </c>
      <c r="H21" s="41" t="s">
        <v>69</v>
      </c>
      <c r="I21" s="41" t="s">
        <v>70</v>
      </c>
      <c r="J21" s="41" t="s">
        <v>71</v>
      </c>
      <c r="K21" s="41" t="s">
        <v>72</v>
      </c>
      <c r="L21" s="48" t="s">
        <v>303</v>
      </c>
      <c r="M21" s="49"/>
      <c r="N21" s="41" t="s">
        <v>73</v>
      </c>
      <c r="O21" s="43" t="s">
        <v>74</v>
      </c>
      <c r="P21" s="43" t="s">
        <v>75</v>
      </c>
    </row>
    <row r="22" spans="1:16" ht="63" x14ac:dyDescent="0.2">
      <c r="A22" s="4" t="s">
        <v>62</v>
      </c>
      <c r="B22" s="4" t="s">
        <v>63</v>
      </c>
      <c r="C22" s="4" t="s">
        <v>64</v>
      </c>
      <c r="D22" s="4" t="s">
        <v>65</v>
      </c>
      <c r="E22" s="4" t="s">
        <v>66</v>
      </c>
      <c r="F22" s="4" t="s">
        <v>67</v>
      </c>
      <c r="G22" s="42"/>
      <c r="H22" s="42"/>
      <c r="I22" s="42"/>
      <c r="J22" s="42"/>
      <c r="K22" s="42"/>
      <c r="L22" s="18" t="s">
        <v>301</v>
      </c>
      <c r="M22" s="18" t="s">
        <v>302</v>
      </c>
      <c r="N22" s="42"/>
      <c r="O22" s="44"/>
      <c r="P22" s="44"/>
    </row>
    <row r="23" spans="1:16" ht="30" x14ac:dyDescent="0.2">
      <c r="A23" s="59" t="s">
        <v>114</v>
      </c>
      <c r="B23" s="6" t="s">
        <v>115</v>
      </c>
      <c r="C23" s="22" t="s">
        <v>116</v>
      </c>
      <c r="D23" s="23">
        <v>1</v>
      </c>
      <c r="E23" s="23">
        <v>1</v>
      </c>
      <c r="F23" s="22" t="s">
        <v>78</v>
      </c>
      <c r="G23" s="23" t="s">
        <v>117</v>
      </c>
      <c r="H23" s="23" t="s">
        <v>80</v>
      </c>
      <c r="I23" s="23">
        <v>2</v>
      </c>
      <c r="J23" s="23">
        <v>3</v>
      </c>
      <c r="K23" s="23">
        <v>0.75</v>
      </c>
      <c r="L23" s="35">
        <f>M23+M25+M26+M27</f>
        <v>203616668</v>
      </c>
      <c r="M23" s="25">
        <v>64816000</v>
      </c>
      <c r="N23" s="23">
        <v>3</v>
      </c>
      <c r="O23" s="5">
        <v>1</v>
      </c>
      <c r="P23" s="5">
        <v>1</v>
      </c>
    </row>
    <row r="24" spans="1:16" ht="30" x14ac:dyDescent="0.2">
      <c r="A24" s="59"/>
      <c r="B24" s="6" t="s">
        <v>118</v>
      </c>
      <c r="C24" s="22" t="s">
        <v>116</v>
      </c>
      <c r="D24" s="23">
        <v>1</v>
      </c>
      <c r="E24" s="23">
        <v>1</v>
      </c>
      <c r="F24" s="22" t="s">
        <v>78</v>
      </c>
      <c r="G24" s="23" t="s">
        <v>117</v>
      </c>
      <c r="H24" s="23" t="s">
        <v>80</v>
      </c>
      <c r="I24" s="23">
        <v>2</v>
      </c>
      <c r="J24" s="23">
        <v>3</v>
      </c>
      <c r="K24" s="23">
        <v>0.75</v>
      </c>
      <c r="L24" s="36"/>
      <c r="M24" s="25">
        <v>64816000</v>
      </c>
      <c r="N24" s="23">
        <v>3</v>
      </c>
      <c r="O24" s="5">
        <v>1</v>
      </c>
      <c r="P24" s="5">
        <v>1</v>
      </c>
    </row>
    <row r="25" spans="1:16" ht="45" x14ac:dyDescent="0.2">
      <c r="A25" s="59"/>
      <c r="B25" s="6" t="s">
        <v>22</v>
      </c>
      <c r="C25" s="22" t="s">
        <v>116</v>
      </c>
      <c r="D25" s="23">
        <v>1</v>
      </c>
      <c r="E25" s="23">
        <v>1</v>
      </c>
      <c r="F25" s="22" t="s">
        <v>78</v>
      </c>
      <c r="G25" s="23" t="s">
        <v>119</v>
      </c>
      <c r="H25" s="23">
        <v>1</v>
      </c>
      <c r="I25" s="23">
        <v>2</v>
      </c>
      <c r="J25" s="23">
        <v>2</v>
      </c>
      <c r="K25" s="23">
        <v>1.5</v>
      </c>
      <c r="L25" s="36"/>
      <c r="M25" s="25">
        <v>37200000</v>
      </c>
      <c r="N25" s="23">
        <v>2</v>
      </c>
      <c r="O25" s="5">
        <v>1</v>
      </c>
      <c r="P25" s="5">
        <v>1</v>
      </c>
    </row>
    <row r="26" spans="1:16" ht="15.75" x14ac:dyDescent="0.2">
      <c r="A26" s="59"/>
      <c r="B26" s="6" t="s">
        <v>120</v>
      </c>
      <c r="C26" s="22" t="s">
        <v>77</v>
      </c>
      <c r="D26" s="23">
        <v>4</v>
      </c>
      <c r="E26" s="23">
        <v>4</v>
      </c>
      <c r="F26" s="22" t="s">
        <v>78</v>
      </c>
      <c r="G26" s="23" t="s">
        <v>121</v>
      </c>
      <c r="H26" s="23" t="s">
        <v>80</v>
      </c>
      <c r="I26" s="23">
        <v>5</v>
      </c>
      <c r="J26" s="23">
        <v>2</v>
      </c>
      <c r="K26" s="23">
        <v>0.75</v>
      </c>
      <c r="L26" s="36"/>
      <c r="M26" s="25">
        <v>67665999</v>
      </c>
      <c r="N26" s="23">
        <f t="shared" ref="N26:N39" si="5">SUM(H26:K26)</f>
        <v>7.75</v>
      </c>
      <c r="O26" s="5">
        <v>1</v>
      </c>
      <c r="P26" s="5">
        <v>1</v>
      </c>
    </row>
    <row r="27" spans="1:16" ht="15.75" x14ac:dyDescent="0.2">
      <c r="A27" s="59"/>
      <c r="B27" s="6" t="s">
        <v>122</v>
      </c>
      <c r="C27" s="22" t="s">
        <v>82</v>
      </c>
      <c r="D27" s="23">
        <v>18</v>
      </c>
      <c r="E27" s="23">
        <v>2</v>
      </c>
      <c r="F27" s="22" t="s">
        <v>78</v>
      </c>
      <c r="G27" s="23" t="s">
        <v>123</v>
      </c>
      <c r="H27" s="23" t="s">
        <v>80</v>
      </c>
      <c r="I27" s="23">
        <v>4</v>
      </c>
      <c r="J27" s="23">
        <v>2</v>
      </c>
      <c r="K27" s="23">
        <v>10.199999999999999</v>
      </c>
      <c r="L27" s="36"/>
      <c r="M27" s="25">
        <v>33934669</v>
      </c>
      <c r="N27" s="23">
        <f t="shared" si="5"/>
        <v>16.2</v>
      </c>
      <c r="O27" s="5">
        <v>1</v>
      </c>
      <c r="P27" s="5">
        <f>N27/D27</f>
        <v>0.89999999999999991</v>
      </c>
    </row>
    <row r="28" spans="1:16" ht="15.75" x14ac:dyDescent="0.2">
      <c r="A28" s="59"/>
      <c r="B28" s="6" t="s">
        <v>124</v>
      </c>
      <c r="C28" s="22" t="s">
        <v>77</v>
      </c>
      <c r="D28" s="23">
        <v>4</v>
      </c>
      <c r="E28" s="23">
        <v>4</v>
      </c>
      <c r="F28" s="22" t="s">
        <v>78</v>
      </c>
      <c r="G28" s="23" t="s">
        <v>121</v>
      </c>
      <c r="H28" s="23" t="s">
        <v>80</v>
      </c>
      <c r="I28" s="23">
        <v>5</v>
      </c>
      <c r="J28" s="23">
        <v>2</v>
      </c>
      <c r="K28" s="23">
        <v>0.75</v>
      </c>
      <c r="L28" s="36"/>
      <c r="M28" s="25">
        <v>67665999</v>
      </c>
      <c r="N28" s="23">
        <f t="shared" si="5"/>
        <v>7.75</v>
      </c>
      <c r="O28" s="5">
        <v>1</v>
      </c>
      <c r="P28" s="5">
        <v>1</v>
      </c>
    </row>
    <row r="29" spans="1:16" ht="15.75" x14ac:dyDescent="0.2">
      <c r="A29" s="59"/>
      <c r="B29" s="6" t="s">
        <v>125</v>
      </c>
      <c r="C29" s="22" t="s">
        <v>82</v>
      </c>
      <c r="D29" s="23">
        <v>18</v>
      </c>
      <c r="E29" s="23">
        <v>2</v>
      </c>
      <c r="F29" s="22" t="s">
        <v>78</v>
      </c>
      <c r="G29" s="23" t="s">
        <v>123</v>
      </c>
      <c r="H29" s="23" t="s">
        <v>80</v>
      </c>
      <c r="I29" s="23">
        <v>6</v>
      </c>
      <c r="J29" s="23">
        <v>2</v>
      </c>
      <c r="K29" s="23">
        <v>10.199999999999999</v>
      </c>
      <c r="L29" s="37"/>
      <c r="M29" s="25">
        <v>33934669</v>
      </c>
      <c r="N29" s="23">
        <f t="shared" si="5"/>
        <v>18.2</v>
      </c>
      <c r="O29" s="5">
        <v>1</v>
      </c>
      <c r="P29" s="5">
        <f>N29/D29</f>
        <v>1.0111111111111111</v>
      </c>
    </row>
    <row r="30" spans="1:16" ht="30" x14ac:dyDescent="0.2">
      <c r="A30" s="59"/>
      <c r="B30" s="6" t="s">
        <v>26</v>
      </c>
      <c r="C30" s="22" t="s">
        <v>82</v>
      </c>
      <c r="D30" s="23">
        <v>8</v>
      </c>
      <c r="E30" s="23">
        <v>1</v>
      </c>
      <c r="F30" s="22" t="s">
        <v>78</v>
      </c>
      <c r="G30" s="23" t="s">
        <v>126</v>
      </c>
      <c r="H30" s="10">
        <v>0.25</v>
      </c>
      <c r="I30" s="10">
        <v>0.25</v>
      </c>
      <c r="J30" s="10">
        <v>0.25</v>
      </c>
      <c r="K30" s="10">
        <v>4.3700000000000003E-2</v>
      </c>
      <c r="L30" s="30">
        <f>M30</f>
        <v>647739852</v>
      </c>
      <c r="M30" s="25">
        <v>647739852</v>
      </c>
      <c r="N30" s="23">
        <f t="shared" si="5"/>
        <v>0.79369999999999996</v>
      </c>
      <c r="O30" s="5">
        <f>N30/E30</f>
        <v>0.79369999999999996</v>
      </c>
      <c r="P30" s="5">
        <f>N30/D30</f>
        <v>9.9212499999999995E-2</v>
      </c>
    </row>
    <row r="31" spans="1:16" ht="30" x14ac:dyDescent="0.2">
      <c r="A31" s="59" t="s">
        <v>127</v>
      </c>
      <c r="B31" s="26" t="s">
        <v>128</v>
      </c>
      <c r="C31" s="22" t="s">
        <v>77</v>
      </c>
      <c r="D31" s="23">
        <v>4</v>
      </c>
      <c r="E31" s="23">
        <v>1</v>
      </c>
      <c r="F31" s="22" t="s">
        <v>129</v>
      </c>
      <c r="G31" s="23" t="s">
        <v>132</v>
      </c>
      <c r="H31" s="11"/>
      <c r="I31" s="11">
        <v>1</v>
      </c>
      <c r="J31" s="20"/>
      <c r="K31" s="11">
        <v>2.3340000000000001</v>
      </c>
      <c r="L31" s="67">
        <f>M31+M39</f>
        <v>967084601</v>
      </c>
      <c r="M31" s="25">
        <v>920417934</v>
      </c>
      <c r="N31" s="23">
        <f t="shared" si="5"/>
        <v>3.3340000000000001</v>
      </c>
      <c r="O31" s="5">
        <f t="shared" ref="O31:O37" si="6">N31/E31</f>
        <v>3.3340000000000001</v>
      </c>
      <c r="P31" s="5">
        <f t="shared" ref="P31:P37" si="7">N31/D31</f>
        <v>0.83350000000000002</v>
      </c>
    </row>
    <row r="32" spans="1:16" ht="45" x14ac:dyDescent="0.2">
      <c r="A32" s="59"/>
      <c r="B32" s="26" t="s">
        <v>130</v>
      </c>
      <c r="C32" s="22" t="s">
        <v>82</v>
      </c>
      <c r="D32" s="23">
        <v>19</v>
      </c>
      <c r="E32" s="23">
        <v>3</v>
      </c>
      <c r="F32" s="22" t="s">
        <v>131</v>
      </c>
      <c r="G32" s="23" t="s">
        <v>132</v>
      </c>
      <c r="H32" s="23">
        <v>1</v>
      </c>
      <c r="I32" s="23">
        <v>1</v>
      </c>
      <c r="J32" s="23">
        <v>1</v>
      </c>
      <c r="K32" s="11">
        <v>2.3340000000000001</v>
      </c>
      <c r="L32" s="68"/>
      <c r="M32" s="25">
        <v>920417934</v>
      </c>
      <c r="N32" s="23">
        <f t="shared" si="5"/>
        <v>5.3339999999999996</v>
      </c>
      <c r="O32" s="5">
        <f t="shared" si="6"/>
        <v>1.7779999999999998</v>
      </c>
      <c r="P32" s="5">
        <f t="shared" si="7"/>
        <v>0.28073684210526312</v>
      </c>
    </row>
    <row r="33" spans="1:16" ht="30" x14ac:dyDescent="0.2">
      <c r="A33" s="59"/>
      <c r="B33" s="26" t="s">
        <v>133</v>
      </c>
      <c r="C33" s="22" t="s">
        <v>77</v>
      </c>
      <c r="D33" s="23">
        <v>4</v>
      </c>
      <c r="E33" s="23">
        <v>1</v>
      </c>
      <c r="F33" s="22" t="s">
        <v>129</v>
      </c>
      <c r="G33" s="23" t="s">
        <v>132</v>
      </c>
      <c r="H33" s="11">
        <v>1</v>
      </c>
      <c r="I33" s="20"/>
      <c r="J33" s="20"/>
      <c r="K33" s="11">
        <v>2.3340000000000001</v>
      </c>
      <c r="L33" s="68"/>
      <c r="M33" s="25">
        <v>920417934</v>
      </c>
      <c r="N33" s="23">
        <f t="shared" si="5"/>
        <v>3.3340000000000001</v>
      </c>
      <c r="O33" s="5">
        <f t="shared" si="6"/>
        <v>3.3340000000000001</v>
      </c>
      <c r="P33" s="5">
        <f t="shared" si="7"/>
        <v>0.83350000000000002</v>
      </c>
    </row>
    <row r="34" spans="1:16" ht="45" x14ac:dyDescent="0.2">
      <c r="A34" s="59"/>
      <c r="B34" s="26" t="s">
        <v>134</v>
      </c>
      <c r="C34" s="22" t="s">
        <v>82</v>
      </c>
      <c r="D34" s="23">
        <v>19</v>
      </c>
      <c r="E34" s="23">
        <v>3</v>
      </c>
      <c r="F34" s="22" t="s">
        <v>131</v>
      </c>
      <c r="G34" s="23" t="s">
        <v>132</v>
      </c>
      <c r="H34" s="23">
        <v>1</v>
      </c>
      <c r="I34" s="11">
        <v>1</v>
      </c>
      <c r="J34" s="12">
        <v>1</v>
      </c>
      <c r="K34" s="11">
        <v>2.3340000000000001</v>
      </c>
      <c r="L34" s="68"/>
      <c r="M34" s="25">
        <v>920417934</v>
      </c>
      <c r="N34" s="23">
        <f t="shared" si="5"/>
        <v>5.3339999999999996</v>
      </c>
      <c r="O34" s="5">
        <f t="shared" si="6"/>
        <v>1.7779999999999998</v>
      </c>
      <c r="P34" s="5">
        <f t="shared" si="7"/>
        <v>0.28073684210526312</v>
      </c>
    </row>
    <row r="35" spans="1:16" ht="30" x14ac:dyDescent="0.2">
      <c r="A35" s="59"/>
      <c r="B35" s="26" t="s">
        <v>135</v>
      </c>
      <c r="C35" s="22" t="s">
        <v>77</v>
      </c>
      <c r="D35" s="23">
        <v>4</v>
      </c>
      <c r="E35" s="23">
        <v>1</v>
      </c>
      <c r="F35" s="22" t="s">
        <v>129</v>
      </c>
      <c r="G35" s="23" t="s">
        <v>132</v>
      </c>
      <c r="H35" s="23" t="s">
        <v>80</v>
      </c>
      <c r="I35" s="11" t="s">
        <v>80</v>
      </c>
      <c r="J35" s="23" t="s">
        <v>80</v>
      </c>
      <c r="K35" s="11">
        <v>2.3340000000000001</v>
      </c>
      <c r="L35" s="68"/>
      <c r="M35" s="25">
        <v>920417934</v>
      </c>
      <c r="N35" s="23">
        <f t="shared" si="5"/>
        <v>2.3340000000000001</v>
      </c>
      <c r="O35" s="5">
        <f t="shared" si="6"/>
        <v>2.3340000000000001</v>
      </c>
      <c r="P35" s="5">
        <f t="shared" si="7"/>
        <v>0.58350000000000002</v>
      </c>
    </row>
    <row r="36" spans="1:16" ht="45" x14ac:dyDescent="0.2">
      <c r="A36" s="59"/>
      <c r="B36" s="26" t="s">
        <v>136</v>
      </c>
      <c r="C36" s="22" t="s">
        <v>82</v>
      </c>
      <c r="D36" s="23">
        <v>19</v>
      </c>
      <c r="E36" s="23">
        <v>3</v>
      </c>
      <c r="F36" s="22" t="s">
        <v>131</v>
      </c>
      <c r="G36" s="23" t="s">
        <v>132</v>
      </c>
      <c r="H36" s="23">
        <v>1</v>
      </c>
      <c r="I36" s="11">
        <v>1</v>
      </c>
      <c r="J36" s="23">
        <v>1</v>
      </c>
      <c r="K36" s="11">
        <v>2.3340000000000001</v>
      </c>
      <c r="L36" s="68"/>
      <c r="M36" s="25">
        <v>920417934</v>
      </c>
      <c r="N36" s="23">
        <f t="shared" si="5"/>
        <v>5.3339999999999996</v>
      </c>
      <c r="O36" s="5">
        <f t="shared" si="6"/>
        <v>1.7779999999999998</v>
      </c>
      <c r="P36" s="5">
        <f t="shared" si="7"/>
        <v>0.28073684210526312</v>
      </c>
    </row>
    <row r="37" spans="1:16" ht="60" x14ac:dyDescent="0.2">
      <c r="A37" s="59"/>
      <c r="B37" s="26" t="s">
        <v>137</v>
      </c>
      <c r="C37" s="22" t="s">
        <v>77</v>
      </c>
      <c r="D37" s="23">
        <v>1</v>
      </c>
      <c r="E37" s="23">
        <v>1</v>
      </c>
      <c r="F37" s="22" t="s">
        <v>138</v>
      </c>
      <c r="G37" s="23" t="s">
        <v>132</v>
      </c>
      <c r="H37" s="11"/>
      <c r="I37" s="20"/>
      <c r="J37" s="11">
        <v>1</v>
      </c>
      <c r="K37" s="11">
        <v>2.3340000000000001</v>
      </c>
      <c r="L37" s="68"/>
      <c r="M37" s="25">
        <v>920417934</v>
      </c>
      <c r="N37" s="23">
        <f t="shared" si="5"/>
        <v>3.3340000000000001</v>
      </c>
      <c r="O37" s="5">
        <f t="shared" si="6"/>
        <v>3.3340000000000001</v>
      </c>
      <c r="P37" s="5">
        <f t="shared" si="7"/>
        <v>3.3340000000000001</v>
      </c>
    </row>
    <row r="38" spans="1:16" ht="45" x14ac:dyDescent="0.2">
      <c r="A38" s="59"/>
      <c r="B38" s="6" t="s">
        <v>139</v>
      </c>
      <c r="C38" s="22" t="s">
        <v>82</v>
      </c>
      <c r="D38" s="23">
        <v>19</v>
      </c>
      <c r="E38" s="23">
        <v>3</v>
      </c>
      <c r="F38" s="22" t="s">
        <v>131</v>
      </c>
      <c r="G38" s="23" t="s">
        <v>132</v>
      </c>
      <c r="H38" s="23">
        <v>1</v>
      </c>
      <c r="I38" s="23">
        <v>1</v>
      </c>
      <c r="J38" s="23">
        <v>1</v>
      </c>
      <c r="K38" s="11">
        <v>2.3340000000000001</v>
      </c>
      <c r="L38" s="68"/>
      <c r="M38" s="25">
        <v>920417934</v>
      </c>
      <c r="N38" s="23">
        <f t="shared" si="5"/>
        <v>5.3339999999999996</v>
      </c>
      <c r="O38" s="5">
        <v>1</v>
      </c>
      <c r="P38" s="5">
        <f>N38/D38</f>
        <v>0.28073684210526312</v>
      </c>
    </row>
    <row r="39" spans="1:16" ht="45" x14ac:dyDescent="0.2">
      <c r="A39" s="59"/>
      <c r="B39" s="6" t="s">
        <v>25</v>
      </c>
      <c r="C39" s="22" t="s">
        <v>82</v>
      </c>
      <c r="D39" s="23">
        <v>20</v>
      </c>
      <c r="E39" s="23">
        <v>4</v>
      </c>
      <c r="F39" s="22" t="s">
        <v>140</v>
      </c>
      <c r="G39" s="23" t="s">
        <v>141</v>
      </c>
      <c r="H39" s="23">
        <v>1</v>
      </c>
      <c r="I39" s="23">
        <v>1</v>
      </c>
      <c r="J39" s="23">
        <v>1</v>
      </c>
      <c r="K39" s="23">
        <v>3.4</v>
      </c>
      <c r="L39" s="69"/>
      <c r="M39" s="25">
        <v>46666667</v>
      </c>
      <c r="N39" s="23">
        <f t="shared" si="5"/>
        <v>6.4</v>
      </c>
      <c r="O39" s="5">
        <f>N39/E39</f>
        <v>1.6</v>
      </c>
      <c r="P39" s="5">
        <f>N39/D39</f>
        <v>0.32</v>
      </c>
    </row>
    <row r="40" spans="1:16" ht="45" x14ac:dyDescent="0.2">
      <c r="A40" s="59"/>
      <c r="B40" s="6" t="s">
        <v>142</v>
      </c>
      <c r="C40" s="22" t="s">
        <v>143</v>
      </c>
      <c r="D40" s="23">
        <v>13</v>
      </c>
      <c r="E40" s="23">
        <v>13</v>
      </c>
      <c r="F40" s="22" t="s">
        <v>144</v>
      </c>
      <c r="G40" s="13" t="s">
        <v>145</v>
      </c>
      <c r="H40" s="45" t="s">
        <v>111</v>
      </c>
      <c r="I40" s="46"/>
      <c r="J40" s="46"/>
      <c r="K40" s="46"/>
      <c r="L40" s="46"/>
      <c r="M40" s="46"/>
      <c r="N40" s="46"/>
      <c r="O40" s="46"/>
      <c r="P40" s="47"/>
    </row>
    <row r="41" spans="1:16" ht="45" x14ac:dyDescent="0.2">
      <c r="A41" s="59"/>
      <c r="B41" s="6" t="s">
        <v>146</v>
      </c>
      <c r="C41" s="22" t="s">
        <v>77</v>
      </c>
      <c r="D41" s="23">
        <v>13</v>
      </c>
      <c r="E41" s="23">
        <v>13</v>
      </c>
      <c r="F41" s="22" t="s">
        <v>144</v>
      </c>
      <c r="G41" s="13" t="s">
        <v>145</v>
      </c>
      <c r="H41" s="45" t="s">
        <v>111</v>
      </c>
      <c r="I41" s="46"/>
      <c r="J41" s="46"/>
      <c r="K41" s="46"/>
      <c r="L41" s="46"/>
      <c r="M41" s="46"/>
      <c r="N41" s="46"/>
      <c r="O41" s="46"/>
      <c r="P41" s="47"/>
    </row>
    <row r="42" spans="1:16" ht="45" x14ac:dyDescent="0.2">
      <c r="A42" s="59"/>
      <c r="B42" s="6" t="s">
        <v>147</v>
      </c>
      <c r="C42" s="22" t="s">
        <v>82</v>
      </c>
      <c r="D42" s="23">
        <v>65</v>
      </c>
      <c r="E42" s="23">
        <v>13</v>
      </c>
      <c r="F42" s="22" t="s">
        <v>144</v>
      </c>
      <c r="G42" s="13" t="s">
        <v>148</v>
      </c>
      <c r="H42" s="45" t="s">
        <v>111</v>
      </c>
      <c r="I42" s="46"/>
      <c r="J42" s="46"/>
      <c r="K42" s="46"/>
      <c r="L42" s="46"/>
      <c r="M42" s="46"/>
      <c r="N42" s="46"/>
      <c r="O42" s="46"/>
      <c r="P42" s="47"/>
    </row>
    <row r="43" spans="1:16" ht="45" x14ac:dyDescent="0.2">
      <c r="A43" s="59"/>
      <c r="B43" s="6" t="s">
        <v>23</v>
      </c>
      <c r="C43" s="22" t="s">
        <v>149</v>
      </c>
      <c r="D43" s="23">
        <v>1</v>
      </c>
      <c r="E43" s="23">
        <v>1</v>
      </c>
      <c r="F43" s="22" t="s">
        <v>150</v>
      </c>
      <c r="G43" s="23" t="s">
        <v>151</v>
      </c>
      <c r="H43" s="23" t="s">
        <v>80</v>
      </c>
      <c r="I43" s="23">
        <v>1</v>
      </c>
      <c r="J43" s="23" t="s">
        <v>80</v>
      </c>
      <c r="K43" s="23" t="s">
        <v>80</v>
      </c>
      <c r="L43" s="23"/>
      <c r="M43" s="24" t="s">
        <v>61</v>
      </c>
      <c r="N43" s="23">
        <f>SUM(H43:K43)</f>
        <v>1</v>
      </c>
      <c r="O43" s="5">
        <f t="shared" ref="O43:O51" si="8">N43/E43</f>
        <v>1</v>
      </c>
      <c r="P43" s="5">
        <f t="shared" ref="P43:P51" si="9">N43/D43</f>
        <v>1</v>
      </c>
    </row>
    <row r="44" spans="1:16" ht="45" x14ac:dyDescent="0.2">
      <c r="A44" s="59"/>
      <c r="B44" s="6" t="s">
        <v>24</v>
      </c>
      <c r="C44" s="22" t="s">
        <v>82</v>
      </c>
      <c r="D44" s="23">
        <v>19</v>
      </c>
      <c r="E44" s="23">
        <v>3</v>
      </c>
      <c r="F44" s="22" t="s">
        <v>150</v>
      </c>
      <c r="G44" s="23" t="s">
        <v>152</v>
      </c>
      <c r="H44" s="23" t="s">
        <v>80</v>
      </c>
      <c r="I44" s="23" t="s">
        <v>80</v>
      </c>
      <c r="J44" s="23">
        <v>1</v>
      </c>
      <c r="K44" s="23">
        <v>0.75</v>
      </c>
      <c r="L44" s="31">
        <f>M44</f>
        <v>67200000</v>
      </c>
      <c r="M44" s="25">
        <v>67200000</v>
      </c>
      <c r="N44" s="23">
        <v>0.81</v>
      </c>
      <c r="O44" s="5">
        <f t="shared" si="8"/>
        <v>0.27</v>
      </c>
      <c r="P44" s="5">
        <f t="shared" si="9"/>
        <v>4.2631578947368423E-2</v>
      </c>
    </row>
    <row r="45" spans="1:16" ht="30" x14ac:dyDescent="0.2">
      <c r="A45" s="59" t="s">
        <v>153</v>
      </c>
      <c r="B45" s="6" t="s">
        <v>154</v>
      </c>
      <c r="C45" s="22" t="s">
        <v>77</v>
      </c>
      <c r="D45" s="23">
        <v>2</v>
      </c>
      <c r="E45" s="23">
        <v>2</v>
      </c>
      <c r="F45" s="22" t="s">
        <v>155</v>
      </c>
      <c r="G45" s="23" t="s">
        <v>156</v>
      </c>
      <c r="H45" s="23">
        <v>1</v>
      </c>
      <c r="I45" s="23">
        <v>2</v>
      </c>
      <c r="J45" s="23">
        <v>2</v>
      </c>
      <c r="K45" s="23">
        <v>1.246</v>
      </c>
      <c r="L45" s="35">
        <f>M45+M50</f>
        <v>4441482940</v>
      </c>
      <c r="M45" s="25">
        <v>92083333</v>
      </c>
      <c r="N45" s="23">
        <v>2</v>
      </c>
      <c r="O45" s="5">
        <f t="shared" si="8"/>
        <v>1</v>
      </c>
      <c r="P45" s="5">
        <f t="shared" si="9"/>
        <v>1</v>
      </c>
    </row>
    <row r="46" spans="1:16" ht="30" x14ac:dyDescent="0.2">
      <c r="A46" s="59"/>
      <c r="B46" s="6" t="s">
        <v>157</v>
      </c>
      <c r="C46" s="22" t="s">
        <v>82</v>
      </c>
      <c r="D46" s="23">
        <v>18</v>
      </c>
      <c r="E46" s="23">
        <v>2</v>
      </c>
      <c r="F46" s="22" t="s">
        <v>155</v>
      </c>
      <c r="G46" s="23" t="s">
        <v>156</v>
      </c>
      <c r="H46" s="23">
        <v>2</v>
      </c>
      <c r="I46" s="23">
        <v>2</v>
      </c>
      <c r="J46" s="23">
        <v>2</v>
      </c>
      <c r="K46" s="34">
        <v>1.246</v>
      </c>
      <c r="L46" s="36"/>
      <c r="M46" s="25">
        <v>92083333</v>
      </c>
      <c r="N46" s="23">
        <v>2</v>
      </c>
      <c r="O46" s="5">
        <f t="shared" si="8"/>
        <v>1</v>
      </c>
      <c r="P46" s="5">
        <f t="shared" si="9"/>
        <v>0.1111111111111111</v>
      </c>
    </row>
    <row r="47" spans="1:16" ht="30" x14ac:dyDescent="0.2">
      <c r="A47" s="59"/>
      <c r="B47" s="6" t="s">
        <v>158</v>
      </c>
      <c r="C47" s="22" t="s">
        <v>116</v>
      </c>
      <c r="D47" s="23">
        <v>1</v>
      </c>
      <c r="E47" s="23">
        <v>1</v>
      </c>
      <c r="F47" s="22" t="s">
        <v>78</v>
      </c>
      <c r="G47" s="23" t="s">
        <v>156</v>
      </c>
      <c r="H47" s="23">
        <v>1</v>
      </c>
      <c r="I47" s="23">
        <v>1</v>
      </c>
      <c r="J47" s="23">
        <v>1</v>
      </c>
      <c r="K47" s="34">
        <v>1.246</v>
      </c>
      <c r="L47" s="36"/>
      <c r="M47" s="25">
        <v>92083333</v>
      </c>
      <c r="N47" s="23">
        <v>1</v>
      </c>
      <c r="O47" s="5">
        <f t="shared" si="8"/>
        <v>1</v>
      </c>
      <c r="P47" s="5">
        <f t="shared" si="9"/>
        <v>1</v>
      </c>
    </row>
    <row r="48" spans="1:16" ht="30" x14ac:dyDescent="0.2">
      <c r="A48" s="59"/>
      <c r="B48" s="6" t="s">
        <v>159</v>
      </c>
      <c r="C48" s="22" t="s">
        <v>77</v>
      </c>
      <c r="D48" s="23">
        <v>1</v>
      </c>
      <c r="E48" s="23">
        <v>1</v>
      </c>
      <c r="F48" s="22" t="s">
        <v>78</v>
      </c>
      <c r="G48" s="23" t="s">
        <v>156</v>
      </c>
      <c r="H48" s="23" t="s">
        <v>80</v>
      </c>
      <c r="I48" s="23" t="s">
        <v>80</v>
      </c>
      <c r="J48" s="23">
        <v>0</v>
      </c>
      <c r="K48" s="34">
        <v>1.246</v>
      </c>
      <c r="L48" s="36"/>
      <c r="M48" s="25">
        <v>92083333</v>
      </c>
      <c r="N48" s="23">
        <f t="shared" ref="N48:N49" si="10">SUM(H48:K48)</f>
        <v>1.246</v>
      </c>
      <c r="O48" s="5">
        <f t="shared" si="8"/>
        <v>1.246</v>
      </c>
      <c r="P48" s="5">
        <f t="shared" si="9"/>
        <v>1.246</v>
      </c>
    </row>
    <row r="49" spans="1:16" ht="30" x14ac:dyDescent="0.2">
      <c r="A49" s="59"/>
      <c r="B49" s="6" t="s">
        <v>160</v>
      </c>
      <c r="C49" s="22" t="s">
        <v>82</v>
      </c>
      <c r="D49" s="23">
        <v>18</v>
      </c>
      <c r="E49" s="23">
        <v>2</v>
      </c>
      <c r="F49" s="22" t="s">
        <v>78</v>
      </c>
      <c r="G49" s="23" t="s">
        <v>156</v>
      </c>
      <c r="H49" s="23" t="s">
        <v>80</v>
      </c>
      <c r="I49" s="23" t="s">
        <v>80</v>
      </c>
      <c r="J49" s="23">
        <v>0</v>
      </c>
      <c r="K49" s="34">
        <v>1.246</v>
      </c>
      <c r="L49" s="36"/>
      <c r="M49" s="25">
        <v>92083333</v>
      </c>
      <c r="N49" s="23">
        <f t="shared" si="10"/>
        <v>1.246</v>
      </c>
      <c r="O49" s="5">
        <f t="shared" si="8"/>
        <v>0.623</v>
      </c>
      <c r="P49" s="5">
        <f t="shared" si="9"/>
        <v>6.9222222222222227E-2</v>
      </c>
    </row>
    <row r="50" spans="1:16" ht="30" x14ac:dyDescent="0.2">
      <c r="A50" s="59"/>
      <c r="B50" s="6" t="s">
        <v>161</v>
      </c>
      <c r="C50" s="22" t="s">
        <v>162</v>
      </c>
      <c r="D50" s="23">
        <v>1</v>
      </c>
      <c r="E50" s="23">
        <v>1</v>
      </c>
      <c r="F50" s="22" t="s">
        <v>78</v>
      </c>
      <c r="G50" s="23" t="s">
        <v>163</v>
      </c>
      <c r="H50" s="23">
        <v>1</v>
      </c>
      <c r="I50" s="23">
        <v>1</v>
      </c>
      <c r="J50" s="23">
        <v>1</v>
      </c>
      <c r="K50" s="34">
        <v>3.2000000000000001E-2</v>
      </c>
      <c r="L50" s="36"/>
      <c r="M50" s="25">
        <v>4349399607</v>
      </c>
      <c r="N50" s="23">
        <v>0.81</v>
      </c>
      <c r="O50" s="5">
        <f t="shared" si="8"/>
        <v>0.81</v>
      </c>
      <c r="P50" s="5">
        <f t="shared" si="9"/>
        <v>0.81</v>
      </c>
    </row>
    <row r="51" spans="1:16" ht="30" x14ac:dyDescent="0.2">
      <c r="A51" s="59"/>
      <c r="B51" s="6" t="s">
        <v>164</v>
      </c>
      <c r="C51" s="22" t="s">
        <v>82</v>
      </c>
      <c r="D51" s="23">
        <v>18</v>
      </c>
      <c r="E51" s="23">
        <v>2</v>
      </c>
      <c r="F51" s="22" t="s">
        <v>78</v>
      </c>
      <c r="G51" s="23" t="s">
        <v>163</v>
      </c>
      <c r="H51" s="23">
        <v>1</v>
      </c>
      <c r="I51" s="23">
        <v>1</v>
      </c>
      <c r="J51" s="23">
        <v>1</v>
      </c>
      <c r="K51" s="34">
        <v>3.2000000000000001E-2</v>
      </c>
      <c r="L51" s="37"/>
      <c r="M51" s="25">
        <v>4349399607</v>
      </c>
      <c r="N51" s="23">
        <v>0.81</v>
      </c>
      <c r="O51" s="5">
        <f t="shared" si="8"/>
        <v>0.40500000000000003</v>
      </c>
      <c r="P51" s="5">
        <f t="shared" si="9"/>
        <v>4.5000000000000005E-2</v>
      </c>
    </row>
    <row r="52" spans="1:16" ht="32.25" customHeight="1" x14ac:dyDescent="0.2">
      <c r="A52" s="61" t="s">
        <v>6</v>
      </c>
      <c r="B52" s="39"/>
      <c r="C52" s="39"/>
      <c r="D52" s="39"/>
      <c r="E52" s="39"/>
      <c r="F52" s="40"/>
      <c r="G52" s="38" t="s">
        <v>60</v>
      </c>
      <c r="H52" s="39"/>
      <c r="I52" s="39"/>
      <c r="J52" s="39"/>
      <c r="K52" s="39"/>
      <c r="L52" s="39"/>
      <c r="M52" s="39"/>
      <c r="N52" s="39"/>
      <c r="O52" s="39"/>
      <c r="P52" s="40"/>
    </row>
    <row r="53" spans="1:16" ht="30.75" customHeight="1" x14ac:dyDescent="0.2">
      <c r="A53" s="61" t="s">
        <v>5</v>
      </c>
      <c r="B53" s="39"/>
      <c r="C53" s="39"/>
      <c r="D53" s="39"/>
      <c r="E53" s="39"/>
      <c r="F53" s="40"/>
      <c r="G53" s="41" t="s">
        <v>68</v>
      </c>
      <c r="H53" s="41" t="s">
        <v>69</v>
      </c>
      <c r="I53" s="41" t="s">
        <v>70</v>
      </c>
      <c r="J53" s="41" t="s">
        <v>71</v>
      </c>
      <c r="K53" s="41" t="s">
        <v>72</v>
      </c>
      <c r="L53" s="48" t="s">
        <v>303</v>
      </c>
      <c r="M53" s="49"/>
      <c r="N53" s="41" t="s">
        <v>73</v>
      </c>
      <c r="O53" s="43" t="s">
        <v>74</v>
      </c>
      <c r="P53" s="43" t="s">
        <v>75</v>
      </c>
    </row>
    <row r="54" spans="1:16" ht="63" x14ac:dyDescent="0.2">
      <c r="A54" s="4" t="s">
        <v>62</v>
      </c>
      <c r="B54" s="4" t="s">
        <v>63</v>
      </c>
      <c r="C54" s="4" t="s">
        <v>64</v>
      </c>
      <c r="D54" s="4" t="s">
        <v>65</v>
      </c>
      <c r="E54" s="4" t="s">
        <v>66</v>
      </c>
      <c r="F54" s="4" t="s">
        <v>67</v>
      </c>
      <c r="G54" s="42"/>
      <c r="H54" s="42"/>
      <c r="I54" s="42"/>
      <c r="J54" s="42"/>
      <c r="K54" s="42"/>
      <c r="L54" s="18" t="s">
        <v>301</v>
      </c>
      <c r="M54" s="18" t="s">
        <v>302</v>
      </c>
      <c r="N54" s="42"/>
      <c r="O54" s="44"/>
      <c r="P54" s="44"/>
    </row>
    <row r="55" spans="1:16" ht="60.95" customHeight="1" x14ac:dyDescent="0.2">
      <c r="A55" s="59" t="s">
        <v>165</v>
      </c>
      <c r="B55" s="6" t="s">
        <v>3</v>
      </c>
      <c r="C55" s="22" t="s">
        <v>95</v>
      </c>
      <c r="D55" s="23">
        <v>1</v>
      </c>
      <c r="E55" s="23">
        <v>1</v>
      </c>
      <c r="F55" s="22" t="s">
        <v>166</v>
      </c>
      <c r="G55" s="23" t="s">
        <v>167</v>
      </c>
      <c r="H55" s="23">
        <v>1</v>
      </c>
      <c r="I55" s="23" t="s">
        <v>80</v>
      </c>
      <c r="J55" s="23" t="s">
        <v>80</v>
      </c>
      <c r="K55" s="23" t="s">
        <v>80</v>
      </c>
      <c r="L55" s="35">
        <f>M56+M58</f>
        <v>18900000</v>
      </c>
      <c r="M55" s="24" t="s">
        <v>61</v>
      </c>
      <c r="N55" s="23">
        <f>SUM(H55:K55)</f>
        <v>1</v>
      </c>
      <c r="O55" s="5">
        <f t="shared" ref="O55:O65" si="11">N55/E55</f>
        <v>1</v>
      </c>
      <c r="P55" s="5">
        <f t="shared" ref="P55:P65" si="12">N55/D55</f>
        <v>1</v>
      </c>
    </row>
    <row r="56" spans="1:16" ht="60" x14ac:dyDescent="0.2">
      <c r="A56" s="59"/>
      <c r="B56" s="6" t="s">
        <v>4</v>
      </c>
      <c r="C56" s="22" t="s">
        <v>168</v>
      </c>
      <c r="D56" s="23">
        <v>18</v>
      </c>
      <c r="E56" s="23">
        <v>2</v>
      </c>
      <c r="F56" s="22" t="s">
        <v>166</v>
      </c>
      <c r="G56" s="23" t="s">
        <v>169</v>
      </c>
      <c r="H56" s="23" t="s">
        <v>80</v>
      </c>
      <c r="I56" s="23">
        <v>1</v>
      </c>
      <c r="J56" s="23">
        <v>1</v>
      </c>
      <c r="K56" s="14">
        <v>1</v>
      </c>
      <c r="L56" s="36"/>
      <c r="M56" s="25">
        <v>9450000</v>
      </c>
      <c r="N56" s="23">
        <v>0.81</v>
      </c>
      <c r="O56" s="5">
        <f t="shared" si="11"/>
        <v>0.40500000000000003</v>
      </c>
      <c r="P56" s="5">
        <f t="shared" si="12"/>
        <v>4.5000000000000005E-2</v>
      </c>
    </row>
    <row r="57" spans="1:16" ht="45" x14ac:dyDescent="0.2">
      <c r="A57" s="59"/>
      <c r="B57" s="6" t="s">
        <v>7</v>
      </c>
      <c r="C57" s="22" t="s">
        <v>95</v>
      </c>
      <c r="D57" s="23">
        <v>1</v>
      </c>
      <c r="E57" s="23">
        <v>1</v>
      </c>
      <c r="F57" s="22" t="s">
        <v>166</v>
      </c>
      <c r="G57" s="23" t="s">
        <v>170</v>
      </c>
      <c r="H57" s="23">
        <v>1</v>
      </c>
      <c r="I57" s="23" t="s">
        <v>80</v>
      </c>
      <c r="J57" s="23" t="s">
        <v>80</v>
      </c>
      <c r="K57" s="23" t="s">
        <v>80</v>
      </c>
      <c r="L57" s="36"/>
      <c r="M57" s="24" t="s">
        <v>61</v>
      </c>
      <c r="N57" s="23">
        <f t="shared" ref="N57:N68" si="13">SUM(H57:K57)</f>
        <v>1</v>
      </c>
      <c r="O57" s="5">
        <f t="shared" si="11"/>
        <v>1</v>
      </c>
      <c r="P57" s="5">
        <f t="shared" si="12"/>
        <v>1</v>
      </c>
    </row>
    <row r="58" spans="1:16" ht="45" x14ac:dyDescent="0.2">
      <c r="A58" s="59"/>
      <c r="B58" s="6" t="s">
        <v>8</v>
      </c>
      <c r="C58" s="22" t="s">
        <v>168</v>
      </c>
      <c r="D58" s="23">
        <v>20</v>
      </c>
      <c r="E58" s="23">
        <v>4</v>
      </c>
      <c r="F58" s="22" t="s">
        <v>166</v>
      </c>
      <c r="G58" s="23" t="s">
        <v>171</v>
      </c>
      <c r="H58" s="23" t="s">
        <v>80</v>
      </c>
      <c r="I58" s="23">
        <v>1</v>
      </c>
      <c r="J58" s="23">
        <v>1</v>
      </c>
      <c r="K58" s="23">
        <v>0.72</v>
      </c>
      <c r="L58" s="37"/>
      <c r="M58" s="25">
        <v>9450000</v>
      </c>
      <c r="N58" s="23">
        <v>0.81</v>
      </c>
      <c r="O58" s="5">
        <f t="shared" si="11"/>
        <v>0.20250000000000001</v>
      </c>
      <c r="P58" s="5">
        <f t="shared" si="12"/>
        <v>4.0500000000000001E-2</v>
      </c>
    </row>
    <row r="59" spans="1:16" ht="45" x14ac:dyDescent="0.2">
      <c r="A59" s="59" t="s">
        <v>172</v>
      </c>
      <c r="B59" s="6" t="s">
        <v>11</v>
      </c>
      <c r="C59" s="22" t="s">
        <v>173</v>
      </c>
      <c r="D59" s="23">
        <v>1000</v>
      </c>
      <c r="E59" s="23">
        <v>200</v>
      </c>
      <c r="F59" s="22" t="s">
        <v>174</v>
      </c>
      <c r="G59" s="23" t="s">
        <v>175</v>
      </c>
      <c r="H59" s="23" t="s">
        <v>80</v>
      </c>
      <c r="I59" s="23">
        <v>60</v>
      </c>
      <c r="J59" s="23">
        <v>70</v>
      </c>
      <c r="K59" s="23">
        <v>70</v>
      </c>
      <c r="L59" s="35">
        <f>M59+M60</f>
        <v>1943800164</v>
      </c>
      <c r="M59" s="25">
        <v>17570000</v>
      </c>
      <c r="N59" s="23">
        <f t="shared" si="13"/>
        <v>200</v>
      </c>
      <c r="O59" s="5">
        <f t="shared" si="11"/>
        <v>1</v>
      </c>
      <c r="P59" s="5">
        <f t="shared" si="12"/>
        <v>0.2</v>
      </c>
    </row>
    <row r="60" spans="1:16" ht="45" x14ac:dyDescent="0.2">
      <c r="A60" s="59"/>
      <c r="B60" s="6" t="s">
        <v>176</v>
      </c>
      <c r="C60" s="22" t="s">
        <v>173</v>
      </c>
      <c r="D60" s="23">
        <v>1000</v>
      </c>
      <c r="E60" s="23">
        <v>200</v>
      </c>
      <c r="F60" s="22" t="s">
        <v>174</v>
      </c>
      <c r="G60" s="23" t="s">
        <v>177</v>
      </c>
      <c r="H60" s="23">
        <v>14</v>
      </c>
      <c r="I60" s="23">
        <v>50</v>
      </c>
      <c r="J60" s="23">
        <v>17.399999999999999</v>
      </c>
      <c r="K60" s="23">
        <v>10</v>
      </c>
      <c r="L60" s="36"/>
      <c r="M60" s="25">
        <v>1926230164</v>
      </c>
      <c r="N60" s="23">
        <f t="shared" si="13"/>
        <v>91.4</v>
      </c>
      <c r="O60" s="5">
        <f t="shared" si="11"/>
        <v>0.45700000000000002</v>
      </c>
      <c r="P60" s="5">
        <f t="shared" si="12"/>
        <v>9.1400000000000009E-2</v>
      </c>
    </row>
    <row r="61" spans="1:16" ht="30" x14ac:dyDescent="0.2">
      <c r="A61" s="59"/>
      <c r="B61" s="6" t="s">
        <v>12</v>
      </c>
      <c r="C61" s="22" t="s">
        <v>173</v>
      </c>
      <c r="D61" s="23">
        <v>2500</v>
      </c>
      <c r="E61" s="23">
        <v>500</v>
      </c>
      <c r="F61" s="22" t="s">
        <v>166</v>
      </c>
      <c r="G61" s="23" t="s">
        <v>177</v>
      </c>
      <c r="H61" s="23">
        <v>14</v>
      </c>
      <c r="I61" s="23">
        <v>50</v>
      </c>
      <c r="J61" s="23">
        <v>17.399999999999999</v>
      </c>
      <c r="K61" s="23">
        <v>10</v>
      </c>
      <c r="L61" s="37"/>
      <c r="M61" s="25">
        <v>1926230164</v>
      </c>
      <c r="N61" s="23">
        <f t="shared" si="13"/>
        <v>91.4</v>
      </c>
      <c r="O61" s="5">
        <f t="shared" si="11"/>
        <v>0.18280000000000002</v>
      </c>
      <c r="P61" s="5">
        <f t="shared" si="12"/>
        <v>3.6560000000000002E-2</v>
      </c>
    </row>
    <row r="62" spans="1:16" ht="30" x14ac:dyDescent="0.2">
      <c r="A62" s="59" t="s">
        <v>178</v>
      </c>
      <c r="B62" s="6" t="s">
        <v>10</v>
      </c>
      <c r="C62" s="22" t="s">
        <v>168</v>
      </c>
      <c r="D62" s="23">
        <v>20</v>
      </c>
      <c r="E62" s="23">
        <v>4</v>
      </c>
      <c r="F62" s="22" t="s">
        <v>179</v>
      </c>
      <c r="G62" s="23" t="s">
        <v>180</v>
      </c>
      <c r="H62" s="23">
        <v>1</v>
      </c>
      <c r="I62" s="23">
        <v>1</v>
      </c>
      <c r="J62" s="23">
        <v>1</v>
      </c>
      <c r="K62" s="23">
        <v>0.73</v>
      </c>
      <c r="L62" s="35">
        <f>M62+M63+M65</f>
        <v>50400000</v>
      </c>
      <c r="M62" s="25">
        <v>33600000</v>
      </c>
      <c r="N62" s="23">
        <v>0.81</v>
      </c>
      <c r="O62" s="5">
        <f t="shared" si="11"/>
        <v>0.20250000000000001</v>
      </c>
      <c r="P62" s="5">
        <f t="shared" si="12"/>
        <v>4.0500000000000001E-2</v>
      </c>
    </row>
    <row r="63" spans="1:16" ht="45" x14ac:dyDescent="0.2">
      <c r="A63" s="59"/>
      <c r="B63" s="6" t="s">
        <v>0</v>
      </c>
      <c r="C63" s="22" t="s">
        <v>181</v>
      </c>
      <c r="D63" s="23">
        <v>8</v>
      </c>
      <c r="E63" s="23">
        <v>2</v>
      </c>
      <c r="F63" s="22" t="s">
        <v>78</v>
      </c>
      <c r="G63" s="23" t="s">
        <v>182</v>
      </c>
      <c r="H63" s="23">
        <v>1</v>
      </c>
      <c r="I63" s="23">
        <v>1</v>
      </c>
      <c r="J63" s="23">
        <v>1</v>
      </c>
      <c r="K63" s="23">
        <v>0.6</v>
      </c>
      <c r="L63" s="36"/>
      <c r="M63" s="25">
        <v>8400000</v>
      </c>
      <c r="N63" s="23">
        <v>0.81</v>
      </c>
      <c r="O63" s="5">
        <f t="shared" si="11"/>
        <v>0.40500000000000003</v>
      </c>
      <c r="P63" s="5">
        <f t="shared" si="12"/>
        <v>0.10125000000000001</v>
      </c>
    </row>
    <row r="64" spans="1:16" ht="30" x14ac:dyDescent="0.2">
      <c r="A64" s="59"/>
      <c r="B64" s="6" t="s">
        <v>9</v>
      </c>
      <c r="C64" s="22" t="s">
        <v>96</v>
      </c>
      <c r="D64" s="23">
        <v>1</v>
      </c>
      <c r="E64" s="23">
        <v>1</v>
      </c>
      <c r="F64" s="22" t="s">
        <v>78</v>
      </c>
      <c r="G64" s="23" t="s">
        <v>183</v>
      </c>
      <c r="H64" s="23" t="s">
        <v>80</v>
      </c>
      <c r="I64" s="23">
        <v>1</v>
      </c>
      <c r="J64" s="23" t="s">
        <v>80</v>
      </c>
      <c r="K64" s="23" t="s">
        <v>80</v>
      </c>
      <c r="L64" s="36"/>
      <c r="M64" s="24" t="s">
        <v>61</v>
      </c>
      <c r="N64" s="23">
        <f t="shared" si="13"/>
        <v>1</v>
      </c>
      <c r="O64" s="5">
        <f>N64/E64</f>
        <v>1</v>
      </c>
      <c r="P64" s="5">
        <f t="shared" si="12"/>
        <v>1</v>
      </c>
    </row>
    <row r="65" spans="1:16" ht="30" x14ac:dyDescent="0.2">
      <c r="A65" s="59"/>
      <c r="B65" s="6" t="s">
        <v>184</v>
      </c>
      <c r="C65" s="22" t="s">
        <v>77</v>
      </c>
      <c r="D65" s="23">
        <v>1</v>
      </c>
      <c r="E65" s="23">
        <v>1</v>
      </c>
      <c r="F65" s="22" t="s">
        <v>185</v>
      </c>
      <c r="G65" s="23" t="s">
        <v>186</v>
      </c>
      <c r="H65" s="23">
        <v>0.02</v>
      </c>
      <c r="I65" s="23">
        <v>0.32</v>
      </c>
      <c r="J65" s="23">
        <v>0.32</v>
      </c>
      <c r="K65" s="23">
        <v>0.32</v>
      </c>
      <c r="L65" s="37"/>
      <c r="M65" s="25">
        <v>8400000</v>
      </c>
      <c r="N65" s="23">
        <f t="shared" si="13"/>
        <v>0.98</v>
      </c>
      <c r="O65" s="5">
        <f t="shared" si="11"/>
        <v>0.98</v>
      </c>
      <c r="P65" s="5">
        <f t="shared" si="12"/>
        <v>0.98</v>
      </c>
    </row>
    <row r="66" spans="1:16" ht="30" x14ac:dyDescent="0.2">
      <c r="A66" s="59"/>
      <c r="B66" s="6" t="s">
        <v>187</v>
      </c>
      <c r="C66" s="22" t="s">
        <v>168</v>
      </c>
      <c r="D66" s="23">
        <v>18</v>
      </c>
      <c r="E66" s="23">
        <v>2</v>
      </c>
      <c r="F66" s="22" t="s">
        <v>185</v>
      </c>
      <c r="G66" s="45" t="s">
        <v>111</v>
      </c>
      <c r="H66" s="46"/>
      <c r="I66" s="46"/>
      <c r="J66" s="46"/>
      <c r="K66" s="46"/>
      <c r="L66" s="46"/>
      <c r="M66" s="46"/>
      <c r="N66" s="46"/>
      <c r="O66" s="46"/>
      <c r="P66" s="47"/>
    </row>
    <row r="67" spans="1:16" ht="15.75" x14ac:dyDescent="0.2">
      <c r="A67" s="59"/>
      <c r="B67" s="6" t="s">
        <v>188</v>
      </c>
      <c r="C67" s="22" t="s">
        <v>77</v>
      </c>
      <c r="D67" s="23">
        <v>5</v>
      </c>
      <c r="E67" s="23">
        <v>1</v>
      </c>
      <c r="F67" s="22" t="s">
        <v>78</v>
      </c>
      <c r="G67" s="23" t="s">
        <v>189</v>
      </c>
      <c r="H67" s="23">
        <v>1</v>
      </c>
      <c r="I67" s="23" t="s">
        <v>80</v>
      </c>
      <c r="J67" s="23" t="s">
        <v>80</v>
      </c>
      <c r="K67" s="23" t="s">
        <v>80</v>
      </c>
      <c r="L67" s="23"/>
      <c r="M67" s="25">
        <v>70399997</v>
      </c>
      <c r="N67" s="23">
        <f t="shared" si="13"/>
        <v>1</v>
      </c>
      <c r="O67" s="5">
        <f>N67/E67</f>
        <v>1</v>
      </c>
      <c r="P67" s="5">
        <f>N67/D67</f>
        <v>0.2</v>
      </c>
    </row>
    <row r="68" spans="1:16" ht="15.75" x14ac:dyDescent="0.2">
      <c r="A68" s="59"/>
      <c r="B68" s="6" t="s">
        <v>190</v>
      </c>
      <c r="C68" s="22" t="s">
        <v>168</v>
      </c>
      <c r="D68" s="23">
        <v>4</v>
      </c>
      <c r="E68" s="23">
        <v>1</v>
      </c>
      <c r="F68" s="22" t="s">
        <v>78</v>
      </c>
      <c r="G68" s="23" t="s">
        <v>189</v>
      </c>
      <c r="H68" s="23">
        <v>0.25</v>
      </c>
      <c r="I68" s="23">
        <v>0.25</v>
      </c>
      <c r="J68" s="23">
        <v>0.25</v>
      </c>
      <c r="K68" s="23">
        <v>0.22</v>
      </c>
      <c r="L68" s="23"/>
      <c r="M68" s="25">
        <v>70399997</v>
      </c>
      <c r="N68" s="23">
        <f t="shared" si="13"/>
        <v>0.97</v>
      </c>
      <c r="O68" s="5">
        <f>N68/E68</f>
        <v>0.97</v>
      </c>
      <c r="P68" s="5">
        <f>N68/D68</f>
        <v>0.24249999999999999</v>
      </c>
    </row>
    <row r="69" spans="1:16" ht="30" x14ac:dyDescent="0.2">
      <c r="A69" s="59" t="s">
        <v>191</v>
      </c>
      <c r="B69" s="6" t="s">
        <v>192</v>
      </c>
      <c r="C69" s="22" t="s">
        <v>193</v>
      </c>
      <c r="D69" s="23">
        <v>7</v>
      </c>
      <c r="E69" s="23">
        <v>7</v>
      </c>
      <c r="F69" s="22" t="s">
        <v>144</v>
      </c>
      <c r="G69" s="45" t="s">
        <v>111</v>
      </c>
      <c r="H69" s="46"/>
      <c r="I69" s="46"/>
      <c r="J69" s="46"/>
      <c r="K69" s="46"/>
      <c r="L69" s="46"/>
      <c r="M69" s="46"/>
      <c r="N69" s="46"/>
      <c r="O69" s="46"/>
      <c r="P69" s="47"/>
    </row>
    <row r="70" spans="1:16" ht="30" x14ac:dyDescent="0.2">
      <c r="A70" s="59"/>
      <c r="B70" s="6" t="s">
        <v>194</v>
      </c>
      <c r="C70" s="22" t="s">
        <v>95</v>
      </c>
      <c r="D70" s="23">
        <v>1</v>
      </c>
      <c r="E70" s="23">
        <v>1</v>
      </c>
      <c r="F70" s="22" t="s">
        <v>195</v>
      </c>
      <c r="G70" s="45" t="s">
        <v>111</v>
      </c>
      <c r="H70" s="46"/>
      <c r="I70" s="46"/>
      <c r="J70" s="46"/>
      <c r="K70" s="46"/>
      <c r="L70" s="46"/>
      <c r="M70" s="46"/>
      <c r="N70" s="46"/>
      <c r="O70" s="46"/>
      <c r="P70" s="47"/>
    </row>
    <row r="71" spans="1:16" ht="42.75" customHeight="1" x14ac:dyDescent="0.25">
      <c r="A71" s="56" t="s">
        <v>16</v>
      </c>
      <c r="B71" s="57"/>
      <c r="C71" s="57"/>
      <c r="D71" s="57"/>
      <c r="E71" s="57"/>
      <c r="F71" s="58"/>
      <c r="G71" s="38" t="s">
        <v>60</v>
      </c>
      <c r="H71" s="39"/>
      <c r="I71" s="39"/>
      <c r="J71" s="39"/>
      <c r="K71" s="39"/>
      <c r="L71" s="39"/>
      <c r="M71" s="39"/>
      <c r="N71" s="39"/>
      <c r="O71" s="39"/>
      <c r="P71" s="40"/>
    </row>
    <row r="72" spans="1:16" ht="30.75" customHeight="1" x14ac:dyDescent="0.25">
      <c r="A72" s="56" t="s">
        <v>15</v>
      </c>
      <c r="B72" s="57"/>
      <c r="C72" s="57"/>
      <c r="D72" s="57"/>
      <c r="E72" s="57"/>
      <c r="F72" s="58"/>
      <c r="G72" s="41" t="s">
        <v>68</v>
      </c>
      <c r="H72" s="41" t="s">
        <v>69</v>
      </c>
      <c r="I72" s="41" t="s">
        <v>70</v>
      </c>
      <c r="J72" s="41" t="s">
        <v>71</v>
      </c>
      <c r="K72" s="41" t="s">
        <v>72</v>
      </c>
      <c r="L72" s="48" t="s">
        <v>303</v>
      </c>
      <c r="M72" s="49"/>
      <c r="N72" s="41" t="s">
        <v>73</v>
      </c>
      <c r="O72" s="43" t="s">
        <v>74</v>
      </c>
      <c r="P72" s="43" t="s">
        <v>75</v>
      </c>
    </row>
    <row r="73" spans="1:16" ht="87" customHeight="1" x14ac:dyDescent="0.2">
      <c r="A73" s="4" t="s">
        <v>62</v>
      </c>
      <c r="B73" s="4" t="s">
        <v>63</v>
      </c>
      <c r="C73" s="4" t="s">
        <v>64</v>
      </c>
      <c r="D73" s="4" t="s">
        <v>65</v>
      </c>
      <c r="E73" s="4" t="s">
        <v>66</v>
      </c>
      <c r="F73" s="4" t="s">
        <v>67</v>
      </c>
      <c r="G73" s="42"/>
      <c r="H73" s="42"/>
      <c r="I73" s="42"/>
      <c r="J73" s="42"/>
      <c r="K73" s="42"/>
      <c r="L73" s="18" t="s">
        <v>301</v>
      </c>
      <c r="M73" s="18" t="s">
        <v>302</v>
      </c>
      <c r="N73" s="42"/>
      <c r="O73" s="44"/>
      <c r="P73" s="44"/>
    </row>
    <row r="74" spans="1:16" ht="45" x14ac:dyDescent="0.2">
      <c r="A74" s="59" t="s">
        <v>196</v>
      </c>
      <c r="B74" s="26" t="s">
        <v>197</v>
      </c>
      <c r="C74" s="22" t="s">
        <v>93</v>
      </c>
      <c r="D74" s="23">
        <v>240</v>
      </c>
      <c r="E74" s="23">
        <v>48</v>
      </c>
      <c r="F74" s="22" t="s">
        <v>198</v>
      </c>
      <c r="G74" s="11" t="s">
        <v>305</v>
      </c>
      <c r="H74" s="20"/>
      <c r="I74" s="20"/>
      <c r="J74" s="20"/>
      <c r="K74" s="20"/>
      <c r="L74" s="32">
        <f>M74</f>
        <v>2378837518</v>
      </c>
      <c r="M74" s="25">
        <v>2378837518</v>
      </c>
      <c r="N74" s="20"/>
      <c r="O74" s="21">
        <v>0</v>
      </c>
      <c r="P74" s="21">
        <v>0</v>
      </c>
    </row>
    <row r="75" spans="1:16" ht="45" x14ac:dyDescent="0.2">
      <c r="A75" s="59"/>
      <c r="B75" s="26" t="s">
        <v>13</v>
      </c>
      <c r="C75" s="22" t="s">
        <v>77</v>
      </c>
      <c r="D75" s="23">
        <v>60</v>
      </c>
      <c r="E75" s="23">
        <v>12</v>
      </c>
      <c r="F75" s="22" t="s">
        <v>198</v>
      </c>
      <c r="G75" s="11" t="s">
        <v>199</v>
      </c>
      <c r="H75" s="23">
        <v>1</v>
      </c>
      <c r="I75" s="23" t="s">
        <v>80</v>
      </c>
      <c r="J75" s="23" t="s">
        <v>80</v>
      </c>
      <c r="K75" s="23" t="s">
        <v>80</v>
      </c>
      <c r="L75" s="35">
        <f>M76+M78</f>
        <v>17519332</v>
      </c>
      <c r="M75" s="24" t="s">
        <v>61</v>
      </c>
      <c r="N75" s="23">
        <f>SUM(H75:K75)</f>
        <v>1</v>
      </c>
      <c r="O75" s="5">
        <f>N75/E75</f>
        <v>8.3333333333333329E-2</v>
      </c>
      <c r="P75" s="5">
        <f>N75/D75</f>
        <v>1.6666666666666666E-2</v>
      </c>
    </row>
    <row r="76" spans="1:16" ht="30" x14ac:dyDescent="0.2">
      <c r="A76" s="59"/>
      <c r="B76" s="26" t="s">
        <v>14</v>
      </c>
      <c r="C76" s="22" t="s">
        <v>82</v>
      </c>
      <c r="D76" s="23">
        <v>60</v>
      </c>
      <c r="E76" s="23">
        <v>12</v>
      </c>
      <c r="F76" s="22" t="s">
        <v>144</v>
      </c>
      <c r="G76" s="11" t="s">
        <v>200</v>
      </c>
      <c r="H76" s="23" t="s">
        <v>80</v>
      </c>
      <c r="I76" s="23">
        <v>1</v>
      </c>
      <c r="J76" s="23">
        <v>1</v>
      </c>
      <c r="K76" s="23">
        <v>0.75</v>
      </c>
      <c r="L76" s="36"/>
      <c r="M76" s="25">
        <v>5239332</v>
      </c>
      <c r="N76" s="23">
        <v>0.81</v>
      </c>
      <c r="O76" s="5">
        <f>N76/E76</f>
        <v>6.7500000000000004E-2</v>
      </c>
      <c r="P76" s="5">
        <f>N76/D76</f>
        <v>1.3500000000000002E-2</v>
      </c>
    </row>
    <row r="77" spans="1:16" ht="45" x14ac:dyDescent="0.2">
      <c r="A77" s="59"/>
      <c r="B77" s="26" t="s">
        <v>1</v>
      </c>
      <c r="C77" s="22" t="s">
        <v>96</v>
      </c>
      <c r="D77" s="23">
        <v>1</v>
      </c>
      <c r="E77" s="23">
        <v>1</v>
      </c>
      <c r="F77" s="22" t="s">
        <v>78</v>
      </c>
      <c r="G77" s="11" t="s">
        <v>201</v>
      </c>
      <c r="H77" s="23">
        <v>0.1</v>
      </c>
      <c r="I77" s="23">
        <v>0.1</v>
      </c>
      <c r="J77" s="23">
        <v>0.8</v>
      </c>
      <c r="K77" s="23" t="s">
        <v>80</v>
      </c>
      <c r="L77" s="36"/>
      <c r="M77" s="24" t="s">
        <v>61</v>
      </c>
      <c r="N77" s="23">
        <f t="shared" ref="N77" si="14">SUM(H77:K77)</f>
        <v>1</v>
      </c>
      <c r="O77" s="5">
        <f>N77/E77</f>
        <v>1</v>
      </c>
      <c r="P77" s="5">
        <f>N77/D77</f>
        <v>1</v>
      </c>
    </row>
    <row r="78" spans="1:16" ht="30" x14ac:dyDescent="0.2">
      <c r="A78" s="59"/>
      <c r="B78" s="26" t="s">
        <v>2</v>
      </c>
      <c r="C78" s="22" t="s">
        <v>202</v>
      </c>
      <c r="D78" s="23">
        <v>1</v>
      </c>
      <c r="E78" s="23">
        <v>1</v>
      </c>
      <c r="F78" s="22" t="s">
        <v>78</v>
      </c>
      <c r="G78" s="11" t="s">
        <v>306</v>
      </c>
      <c r="H78" s="20"/>
      <c r="I78" s="20"/>
      <c r="J78" s="20"/>
      <c r="K78" s="11">
        <v>0.3</v>
      </c>
      <c r="L78" s="37"/>
      <c r="M78" s="25">
        <v>12280000</v>
      </c>
      <c r="N78" s="20"/>
      <c r="O78" s="21">
        <v>0</v>
      </c>
      <c r="P78" s="21">
        <v>0</v>
      </c>
    </row>
    <row r="79" spans="1:16" ht="45" x14ac:dyDescent="0.2">
      <c r="A79" s="59"/>
      <c r="B79" s="6" t="s">
        <v>203</v>
      </c>
      <c r="C79" s="22" t="s">
        <v>116</v>
      </c>
      <c r="D79" s="23">
        <v>12</v>
      </c>
      <c r="E79" s="23">
        <v>1</v>
      </c>
      <c r="F79" s="22" t="s">
        <v>198</v>
      </c>
      <c r="G79" s="23" t="s">
        <v>204</v>
      </c>
      <c r="H79" s="23" t="s">
        <v>80</v>
      </c>
      <c r="I79" s="23">
        <v>0.1</v>
      </c>
      <c r="J79" s="23">
        <v>0</v>
      </c>
      <c r="K79" s="23">
        <v>0</v>
      </c>
      <c r="L79" s="31">
        <f>M79</f>
        <v>0</v>
      </c>
      <c r="M79" s="25">
        <v>0</v>
      </c>
      <c r="N79" s="23">
        <f>SUM(H79:K79)</f>
        <v>0.1</v>
      </c>
      <c r="O79" s="5">
        <f>N79/E79</f>
        <v>0.1</v>
      </c>
      <c r="P79" s="5">
        <f>N79/D79</f>
        <v>8.3333333333333332E-3</v>
      </c>
    </row>
    <row r="80" spans="1:16" ht="30" x14ac:dyDescent="0.2">
      <c r="A80" s="59" t="s">
        <v>205</v>
      </c>
      <c r="B80" s="6" t="s">
        <v>206</v>
      </c>
      <c r="C80" s="22" t="s">
        <v>77</v>
      </c>
      <c r="D80" s="23">
        <v>12</v>
      </c>
      <c r="E80" s="23">
        <v>12</v>
      </c>
      <c r="F80" s="22" t="s">
        <v>144</v>
      </c>
      <c r="G80" s="45" t="s">
        <v>111</v>
      </c>
      <c r="H80" s="46"/>
      <c r="I80" s="46"/>
      <c r="J80" s="46"/>
      <c r="K80" s="46"/>
      <c r="L80" s="46"/>
      <c r="M80" s="46"/>
      <c r="N80" s="46"/>
      <c r="O80" s="46"/>
      <c r="P80" s="47"/>
    </row>
    <row r="81" spans="1:16" ht="30" x14ac:dyDescent="0.2">
      <c r="A81" s="59"/>
      <c r="B81" s="6" t="s">
        <v>35</v>
      </c>
      <c r="C81" s="22" t="s">
        <v>77</v>
      </c>
      <c r="D81" s="23">
        <v>1</v>
      </c>
      <c r="E81" s="23">
        <v>1</v>
      </c>
      <c r="F81" s="22" t="s">
        <v>144</v>
      </c>
      <c r="G81" s="45" t="s">
        <v>111</v>
      </c>
      <c r="H81" s="46"/>
      <c r="I81" s="46"/>
      <c r="J81" s="46"/>
      <c r="K81" s="46"/>
      <c r="L81" s="46"/>
      <c r="M81" s="46"/>
      <c r="N81" s="46"/>
      <c r="O81" s="46"/>
      <c r="P81" s="47"/>
    </row>
    <row r="82" spans="1:16" ht="30" x14ac:dyDescent="0.2">
      <c r="A82" s="59"/>
      <c r="B82" s="6" t="s">
        <v>207</v>
      </c>
      <c r="C82" s="22" t="s">
        <v>208</v>
      </c>
      <c r="D82" s="23">
        <v>5</v>
      </c>
      <c r="E82" s="23">
        <v>1</v>
      </c>
      <c r="F82" s="22" t="s">
        <v>144</v>
      </c>
      <c r="G82" s="45" t="s">
        <v>111</v>
      </c>
      <c r="H82" s="46"/>
      <c r="I82" s="46"/>
      <c r="J82" s="46"/>
      <c r="K82" s="46"/>
      <c r="L82" s="46"/>
      <c r="M82" s="46"/>
      <c r="N82" s="46"/>
      <c r="O82" s="46"/>
      <c r="P82" s="47"/>
    </row>
    <row r="83" spans="1:16" ht="60" x14ac:dyDescent="0.2">
      <c r="A83" s="59"/>
      <c r="B83" s="6" t="s">
        <v>36</v>
      </c>
      <c r="C83" s="22" t="s">
        <v>209</v>
      </c>
      <c r="D83" s="23">
        <v>12</v>
      </c>
      <c r="E83" s="9">
        <v>1</v>
      </c>
      <c r="F83" s="22" t="s">
        <v>210</v>
      </c>
      <c r="G83" s="45" t="s">
        <v>111</v>
      </c>
      <c r="H83" s="46"/>
      <c r="I83" s="46"/>
      <c r="J83" s="46"/>
      <c r="K83" s="46"/>
      <c r="L83" s="46"/>
      <c r="M83" s="46"/>
      <c r="N83" s="46"/>
      <c r="O83" s="46"/>
      <c r="P83" s="47"/>
    </row>
    <row r="84" spans="1:16" ht="45" x14ac:dyDescent="0.2">
      <c r="A84" s="59"/>
      <c r="B84" s="6" t="s">
        <v>211</v>
      </c>
      <c r="C84" s="22" t="s">
        <v>212</v>
      </c>
      <c r="D84" s="23">
        <v>5</v>
      </c>
      <c r="E84" s="23">
        <v>1</v>
      </c>
      <c r="F84" s="22" t="s">
        <v>144</v>
      </c>
      <c r="G84" s="45" t="s">
        <v>111</v>
      </c>
      <c r="H84" s="46"/>
      <c r="I84" s="46"/>
      <c r="J84" s="46"/>
      <c r="K84" s="46"/>
      <c r="L84" s="46"/>
      <c r="M84" s="46"/>
      <c r="N84" s="46"/>
      <c r="O84" s="46"/>
      <c r="P84" s="47"/>
    </row>
    <row r="85" spans="1:16" ht="30" x14ac:dyDescent="0.2">
      <c r="A85" s="59"/>
      <c r="B85" s="6" t="s">
        <v>213</v>
      </c>
      <c r="C85" s="22" t="s">
        <v>116</v>
      </c>
      <c r="D85" s="23">
        <v>1</v>
      </c>
      <c r="E85" s="23">
        <v>1</v>
      </c>
      <c r="F85" s="22" t="s">
        <v>214</v>
      </c>
      <c r="G85" s="45" t="s">
        <v>111</v>
      </c>
      <c r="H85" s="46"/>
      <c r="I85" s="46"/>
      <c r="J85" s="46"/>
      <c r="K85" s="46"/>
      <c r="L85" s="46"/>
      <c r="M85" s="46"/>
      <c r="N85" s="46"/>
      <c r="O85" s="46"/>
      <c r="P85" s="47"/>
    </row>
    <row r="86" spans="1:16" ht="45" x14ac:dyDescent="0.2">
      <c r="A86" s="59"/>
      <c r="B86" s="6" t="s">
        <v>17</v>
      </c>
      <c r="C86" s="22" t="s">
        <v>209</v>
      </c>
      <c r="D86" s="23">
        <v>12</v>
      </c>
      <c r="E86" s="23">
        <v>12</v>
      </c>
      <c r="F86" s="22" t="s">
        <v>215</v>
      </c>
      <c r="G86" s="45" t="s">
        <v>111</v>
      </c>
      <c r="H86" s="46"/>
      <c r="I86" s="46"/>
      <c r="J86" s="46"/>
      <c r="K86" s="46"/>
      <c r="L86" s="46"/>
      <c r="M86" s="46"/>
      <c r="N86" s="46"/>
      <c r="O86" s="46"/>
      <c r="P86" s="47"/>
    </row>
    <row r="87" spans="1:16" ht="45" x14ac:dyDescent="0.2">
      <c r="A87" s="59"/>
      <c r="B87" s="6" t="s">
        <v>18</v>
      </c>
      <c r="C87" s="22" t="s">
        <v>216</v>
      </c>
      <c r="D87" s="23">
        <v>12</v>
      </c>
      <c r="E87" s="9">
        <v>1</v>
      </c>
      <c r="F87" s="22" t="s">
        <v>215</v>
      </c>
      <c r="G87" s="45" t="s">
        <v>111</v>
      </c>
      <c r="H87" s="46"/>
      <c r="I87" s="46"/>
      <c r="J87" s="46"/>
      <c r="K87" s="46"/>
      <c r="L87" s="46"/>
      <c r="M87" s="46"/>
      <c r="N87" s="46"/>
      <c r="O87" s="46"/>
      <c r="P87" s="47"/>
    </row>
    <row r="88" spans="1:16" ht="45" x14ac:dyDescent="0.2">
      <c r="A88" s="59"/>
      <c r="B88" s="6" t="s">
        <v>19</v>
      </c>
      <c r="C88" s="22" t="s">
        <v>209</v>
      </c>
      <c r="D88" s="23">
        <v>12</v>
      </c>
      <c r="E88" s="23">
        <v>12</v>
      </c>
      <c r="F88" s="22" t="s">
        <v>215</v>
      </c>
      <c r="G88" s="45" t="s">
        <v>111</v>
      </c>
      <c r="H88" s="46"/>
      <c r="I88" s="46"/>
      <c r="J88" s="46"/>
      <c r="K88" s="46"/>
      <c r="L88" s="46"/>
      <c r="M88" s="46"/>
      <c r="N88" s="46"/>
      <c r="O88" s="46"/>
      <c r="P88" s="47"/>
    </row>
    <row r="89" spans="1:16" ht="45" x14ac:dyDescent="0.2">
      <c r="A89" s="59"/>
      <c r="B89" s="6" t="s">
        <v>20</v>
      </c>
      <c r="C89" s="22" t="s">
        <v>82</v>
      </c>
      <c r="D89" s="23">
        <v>60</v>
      </c>
      <c r="E89" s="23">
        <v>12</v>
      </c>
      <c r="F89" s="22" t="s">
        <v>215</v>
      </c>
      <c r="G89" s="45" t="s">
        <v>111</v>
      </c>
      <c r="H89" s="46"/>
      <c r="I89" s="46"/>
      <c r="J89" s="46"/>
      <c r="K89" s="46"/>
      <c r="L89" s="46"/>
      <c r="M89" s="46"/>
      <c r="N89" s="46"/>
      <c r="O89" s="46"/>
      <c r="P89" s="47"/>
    </row>
    <row r="90" spans="1:16" ht="30" x14ac:dyDescent="0.2">
      <c r="A90" s="59"/>
      <c r="B90" s="6" t="s">
        <v>217</v>
      </c>
      <c r="C90" s="22" t="s">
        <v>116</v>
      </c>
      <c r="D90" s="23">
        <v>1</v>
      </c>
      <c r="E90" s="23">
        <v>1</v>
      </c>
      <c r="F90" s="22" t="s">
        <v>214</v>
      </c>
      <c r="G90" s="45" t="s">
        <v>111</v>
      </c>
      <c r="H90" s="46"/>
      <c r="I90" s="46"/>
      <c r="J90" s="46"/>
      <c r="K90" s="46"/>
      <c r="L90" s="46"/>
      <c r="M90" s="46"/>
      <c r="N90" s="46"/>
      <c r="O90" s="46"/>
      <c r="P90" s="47"/>
    </row>
    <row r="91" spans="1:16" ht="50.25" customHeight="1" x14ac:dyDescent="0.25">
      <c r="A91" s="56" t="s">
        <v>55</v>
      </c>
      <c r="B91" s="57"/>
      <c r="C91" s="57"/>
      <c r="D91" s="57"/>
      <c r="E91" s="57"/>
      <c r="F91" s="58"/>
      <c r="G91" s="38" t="s">
        <v>60</v>
      </c>
      <c r="H91" s="39"/>
      <c r="I91" s="39"/>
      <c r="J91" s="39"/>
      <c r="K91" s="39"/>
      <c r="L91" s="39"/>
      <c r="M91" s="39"/>
      <c r="N91" s="39"/>
      <c r="O91" s="39"/>
      <c r="P91" s="40"/>
    </row>
    <row r="92" spans="1:16" ht="29.25" customHeight="1" x14ac:dyDescent="0.25">
      <c r="A92" s="56" t="s">
        <v>218</v>
      </c>
      <c r="B92" s="57"/>
      <c r="C92" s="57"/>
      <c r="D92" s="57"/>
      <c r="E92" s="57"/>
      <c r="F92" s="58"/>
      <c r="G92" s="41" t="s">
        <v>68</v>
      </c>
      <c r="H92" s="41" t="s">
        <v>69</v>
      </c>
      <c r="I92" s="41" t="s">
        <v>70</v>
      </c>
      <c r="J92" s="41" t="s">
        <v>71</v>
      </c>
      <c r="K92" s="41" t="s">
        <v>72</v>
      </c>
      <c r="L92" s="48" t="s">
        <v>303</v>
      </c>
      <c r="M92" s="49"/>
      <c r="N92" s="41" t="s">
        <v>73</v>
      </c>
      <c r="O92" s="43" t="s">
        <v>74</v>
      </c>
      <c r="P92" s="43" t="s">
        <v>75</v>
      </c>
    </row>
    <row r="93" spans="1:16" ht="81" customHeight="1" x14ac:dyDescent="0.2">
      <c r="A93" s="4" t="s">
        <v>62</v>
      </c>
      <c r="B93" s="4" t="s">
        <v>63</v>
      </c>
      <c r="C93" s="4" t="s">
        <v>64</v>
      </c>
      <c r="D93" s="4" t="s">
        <v>65</v>
      </c>
      <c r="E93" s="4" t="s">
        <v>66</v>
      </c>
      <c r="F93" s="4" t="s">
        <v>67</v>
      </c>
      <c r="G93" s="42"/>
      <c r="H93" s="42"/>
      <c r="I93" s="42"/>
      <c r="J93" s="42"/>
      <c r="K93" s="42"/>
      <c r="L93" s="18" t="s">
        <v>301</v>
      </c>
      <c r="M93" s="18" t="s">
        <v>302</v>
      </c>
      <c r="N93" s="42"/>
      <c r="O93" s="44"/>
      <c r="P93" s="44"/>
    </row>
    <row r="94" spans="1:16" ht="45" x14ac:dyDescent="0.2">
      <c r="A94" s="59" t="s">
        <v>219</v>
      </c>
      <c r="B94" s="6" t="s">
        <v>54</v>
      </c>
      <c r="C94" s="22" t="s">
        <v>220</v>
      </c>
      <c r="D94" s="23">
        <v>1</v>
      </c>
      <c r="E94" s="23">
        <v>1</v>
      </c>
      <c r="F94" s="22" t="s">
        <v>78</v>
      </c>
      <c r="G94" s="23" t="s">
        <v>221</v>
      </c>
      <c r="H94" s="23" t="s">
        <v>80</v>
      </c>
      <c r="I94" s="23">
        <v>1</v>
      </c>
      <c r="J94" s="23">
        <v>1</v>
      </c>
      <c r="K94" s="23" t="s">
        <v>80</v>
      </c>
      <c r="L94" s="23"/>
      <c r="M94" s="24" t="s">
        <v>61</v>
      </c>
      <c r="N94" s="23">
        <v>0.81</v>
      </c>
      <c r="O94" s="5">
        <f>N94/E94</f>
        <v>0.81</v>
      </c>
      <c r="P94" s="5">
        <f>N94/D94</f>
        <v>0.81</v>
      </c>
    </row>
    <row r="95" spans="1:16" ht="45" x14ac:dyDescent="0.2">
      <c r="A95" s="59"/>
      <c r="B95" s="6" t="s">
        <v>222</v>
      </c>
      <c r="C95" s="22" t="s">
        <v>223</v>
      </c>
      <c r="D95" s="23">
        <v>12</v>
      </c>
      <c r="E95" s="23">
        <v>12</v>
      </c>
      <c r="F95" s="22" t="s">
        <v>215</v>
      </c>
      <c r="G95" s="45" t="s">
        <v>111</v>
      </c>
      <c r="H95" s="46"/>
      <c r="I95" s="46"/>
      <c r="J95" s="46"/>
      <c r="K95" s="46"/>
      <c r="L95" s="46"/>
      <c r="M95" s="46"/>
      <c r="N95" s="46"/>
      <c r="O95" s="46"/>
      <c r="P95" s="47"/>
    </row>
    <row r="96" spans="1:16" ht="60" x14ac:dyDescent="0.2">
      <c r="A96" s="59"/>
      <c r="B96" s="6" t="s">
        <v>224</v>
      </c>
      <c r="C96" s="22" t="s">
        <v>225</v>
      </c>
      <c r="D96" s="23">
        <v>12</v>
      </c>
      <c r="E96" s="23">
        <v>12</v>
      </c>
      <c r="F96" s="22" t="s">
        <v>215</v>
      </c>
      <c r="G96" s="45" t="s">
        <v>111</v>
      </c>
      <c r="H96" s="46"/>
      <c r="I96" s="46"/>
      <c r="J96" s="46"/>
      <c r="K96" s="46"/>
      <c r="L96" s="46"/>
      <c r="M96" s="46"/>
      <c r="N96" s="46"/>
      <c r="O96" s="46"/>
      <c r="P96" s="47"/>
    </row>
    <row r="97" spans="1:16" ht="45" x14ac:dyDescent="0.2">
      <c r="A97" s="59"/>
      <c r="B97" s="26" t="s">
        <v>226</v>
      </c>
      <c r="C97" s="22" t="s">
        <v>227</v>
      </c>
      <c r="D97" s="23">
        <v>12</v>
      </c>
      <c r="E97" s="23">
        <v>12</v>
      </c>
      <c r="F97" s="22" t="s">
        <v>228</v>
      </c>
      <c r="G97" s="53" t="s">
        <v>88</v>
      </c>
      <c r="H97" s="54"/>
      <c r="I97" s="54"/>
      <c r="J97" s="54"/>
      <c r="K97" s="54"/>
      <c r="L97" s="54"/>
      <c r="M97" s="54"/>
      <c r="N97" s="55"/>
      <c r="O97" s="7">
        <v>0</v>
      </c>
      <c r="P97" s="8">
        <v>0</v>
      </c>
    </row>
    <row r="98" spans="1:16" ht="45" x14ac:dyDescent="0.2">
      <c r="A98" s="59" t="s">
        <v>229</v>
      </c>
      <c r="B98" s="6" t="s">
        <v>230</v>
      </c>
      <c r="C98" s="22" t="s">
        <v>231</v>
      </c>
      <c r="D98" s="23">
        <v>12</v>
      </c>
      <c r="E98" s="23">
        <v>12</v>
      </c>
      <c r="F98" s="22" t="s">
        <v>215</v>
      </c>
      <c r="G98" s="45" t="s">
        <v>111</v>
      </c>
      <c r="H98" s="46"/>
      <c r="I98" s="46"/>
      <c r="J98" s="46"/>
      <c r="K98" s="46"/>
      <c r="L98" s="46"/>
      <c r="M98" s="46"/>
      <c r="N98" s="46"/>
      <c r="O98" s="46"/>
      <c r="P98" s="47"/>
    </row>
    <row r="99" spans="1:16" ht="60" x14ac:dyDescent="0.2">
      <c r="A99" s="59"/>
      <c r="B99" s="6" t="s">
        <v>232</v>
      </c>
      <c r="C99" s="22" t="s">
        <v>90</v>
      </c>
      <c r="D99" s="23">
        <v>1</v>
      </c>
      <c r="E99" s="23">
        <v>1</v>
      </c>
      <c r="F99" s="22" t="s">
        <v>110</v>
      </c>
      <c r="G99" s="45" t="s">
        <v>111</v>
      </c>
      <c r="H99" s="46"/>
      <c r="I99" s="46"/>
      <c r="J99" s="46"/>
      <c r="K99" s="46"/>
      <c r="L99" s="46"/>
      <c r="M99" s="46"/>
      <c r="N99" s="46"/>
      <c r="O99" s="46"/>
      <c r="P99" s="47"/>
    </row>
    <row r="100" spans="1:16" ht="30" x14ac:dyDescent="0.2">
      <c r="A100" s="59" t="s">
        <v>233</v>
      </c>
      <c r="B100" s="6" t="s">
        <v>234</v>
      </c>
      <c r="C100" s="22" t="s">
        <v>90</v>
      </c>
      <c r="D100" s="23">
        <v>1</v>
      </c>
      <c r="E100" s="23">
        <v>1</v>
      </c>
      <c r="F100" s="22" t="s">
        <v>144</v>
      </c>
      <c r="G100" s="45" t="s">
        <v>111</v>
      </c>
      <c r="H100" s="46"/>
      <c r="I100" s="46"/>
      <c r="J100" s="46"/>
      <c r="K100" s="46"/>
      <c r="L100" s="46"/>
      <c r="M100" s="46"/>
      <c r="N100" s="46"/>
      <c r="O100" s="46"/>
      <c r="P100" s="47"/>
    </row>
    <row r="101" spans="1:16" ht="45" x14ac:dyDescent="0.2">
      <c r="A101" s="59"/>
      <c r="B101" s="6" t="s">
        <v>58</v>
      </c>
      <c r="C101" s="22" t="s">
        <v>96</v>
      </c>
      <c r="D101" s="23">
        <v>12</v>
      </c>
      <c r="E101" s="23">
        <v>12</v>
      </c>
      <c r="F101" s="22" t="s">
        <v>215</v>
      </c>
      <c r="G101" s="45" t="s">
        <v>111</v>
      </c>
      <c r="H101" s="46"/>
      <c r="I101" s="46"/>
      <c r="J101" s="46"/>
      <c r="K101" s="46"/>
      <c r="L101" s="46"/>
      <c r="M101" s="46"/>
      <c r="N101" s="46"/>
      <c r="O101" s="46"/>
      <c r="P101" s="47"/>
    </row>
    <row r="102" spans="1:16" ht="30" x14ac:dyDescent="0.2">
      <c r="A102" s="59" t="s">
        <v>235</v>
      </c>
      <c r="B102" s="6" t="s">
        <v>56</v>
      </c>
      <c r="C102" s="22" t="s">
        <v>236</v>
      </c>
      <c r="D102" s="23">
        <v>1</v>
      </c>
      <c r="E102" s="23">
        <v>1</v>
      </c>
      <c r="F102" s="22" t="s">
        <v>237</v>
      </c>
      <c r="G102" s="23" t="s">
        <v>238</v>
      </c>
      <c r="H102" s="23">
        <v>1</v>
      </c>
      <c r="I102" s="23" t="s">
        <v>80</v>
      </c>
      <c r="J102" s="23" t="s">
        <v>80</v>
      </c>
      <c r="K102" s="23">
        <v>13</v>
      </c>
      <c r="L102" s="35">
        <f>M102+M103</f>
        <v>28606667</v>
      </c>
      <c r="M102" s="25">
        <v>19320000</v>
      </c>
      <c r="N102" s="23">
        <f>SUM(H102:K102)</f>
        <v>14</v>
      </c>
      <c r="O102" s="5">
        <f>N102/E102</f>
        <v>14</v>
      </c>
      <c r="P102" s="5">
        <f>N102/D102</f>
        <v>14</v>
      </c>
    </row>
    <row r="103" spans="1:16" ht="30" x14ac:dyDescent="0.2">
      <c r="A103" s="59"/>
      <c r="B103" s="6" t="s">
        <v>57</v>
      </c>
      <c r="C103" s="22" t="s">
        <v>239</v>
      </c>
      <c r="D103" s="23">
        <v>18</v>
      </c>
      <c r="E103" s="23">
        <v>2</v>
      </c>
      <c r="F103" s="22" t="s">
        <v>240</v>
      </c>
      <c r="G103" s="23" t="s">
        <v>241</v>
      </c>
      <c r="H103" s="23" t="s">
        <v>80</v>
      </c>
      <c r="I103" s="23">
        <v>1</v>
      </c>
      <c r="J103" s="23">
        <v>1</v>
      </c>
      <c r="K103" s="23">
        <v>1</v>
      </c>
      <c r="L103" s="37"/>
      <c r="M103" s="25">
        <v>9286667</v>
      </c>
      <c r="N103" s="23">
        <f>SUM(H103:K103)</f>
        <v>3</v>
      </c>
      <c r="O103" s="5">
        <f>N103/E103</f>
        <v>1.5</v>
      </c>
      <c r="P103" s="5">
        <f>N103/D103</f>
        <v>0.16666666666666666</v>
      </c>
    </row>
    <row r="104" spans="1:16" ht="31.5" customHeight="1" x14ac:dyDescent="0.2">
      <c r="A104" s="59"/>
      <c r="B104" s="60" t="s">
        <v>242</v>
      </c>
      <c r="C104" s="59" t="s">
        <v>116</v>
      </c>
      <c r="D104" s="70">
        <v>1</v>
      </c>
      <c r="E104" s="70"/>
      <c r="F104" s="22" t="s">
        <v>78</v>
      </c>
      <c r="G104" s="53" t="s">
        <v>88</v>
      </c>
      <c r="H104" s="54"/>
      <c r="I104" s="54"/>
      <c r="J104" s="54"/>
      <c r="K104" s="54"/>
      <c r="L104" s="54"/>
      <c r="M104" s="54"/>
      <c r="N104" s="55"/>
      <c r="O104" s="7">
        <v>0</v>
      </c>
      <c r="P104" s="8">
        <v>0</v>
      </c>
    </row>
    <row r="105" spans="1:16" ht="30" customHeight="1" x14ac:dyDescent="0.2">
      <c r="A105" s="59"/>
      <c r="B105" s="60"/>
      <c r="C105" s="59"/>
      <c r="D105" s="70"/>
      <c r="E105" s="70"/>
      <c r="F105" s="22" t="s">
        <v>243</v>
      </c>
      <c r="G105" s="53" t="s">
        <v>88</v>
      </c>
      <c r="H105" s="54"/>
      <c r="I105" s="54"/>
      <c r="J105" s="54"/>
      <c r="K105" s="54"/>
      <c r="L105" s="54"/>
      <c r="M105" s="54"/>
      <c r="N105" s="55"/>
      <c r="O105" s="7">
        <v>0</v>
      </c>
      <c r="P105" s="8">
        <v>0</v>
      </c>
    </row>
    <row r="106" spans="1:16" ht="41.25" customHeight="1" x14ac:dyDescent="0.25">
      <c r="A106" s="56" t="s">
        <v>41</v>
      </c>
      <c r="B106" s="57"/>
      <c r="C106" s="57"/>
      <c r="D106" s="57"/>
      <c r="E106" s="57"/>
      <c r="F106" s="58"/>
      <c r="G106" s="38" t="s">
        <v>60</v>
      </c>
      <c r="H106" s="39"/>
      <c r="I106" s="39"/>
      <c r="J106" s="39"/>
      <c r="K106" s="39"/>
      <c r="L106" s="39"/>
      <c r="M106" s="39"/>
      <c r="N106" s="39"/>
      <c r="O106" s="39"/>
      <c r="P106" s="40"/>
    </row>
    <row r="107" spans="1:16" ht="30.75" customHeight="1" x14ac:dyDescent="0.25">
      <c r="A107" s="56" t="s">
        <v>40</v>
      </c>
      <c r="B107" s="57"/>
      <c r="C107" s="57"/>
      <c r="D107" s="57"/>
      <c r="E107" s="57"/>
      <c r="F107" s="58"/>
      <c r="G107" s="41" t="s">
        <v>68</v>
      </c>
      <c r="H107" s="41" t="s">
        <v>69</v>
      </c>
      <c r="I107" s="41" t="s">
        <v>70</v>
      </c>
      <c r="J107" s="41" t="s">
        <v>71</v>
      </c>
      <c r="K107" s="41" t="s">
        <v>72</v>
      </c>
      <c r="L107" s="48" t="s">
        <v>303</v>
      </c>
      <c r="M107" s="49"/>
      <c r="N107" s="41" t="s">
        <v>73</v>
      </c>
      <c r="O107" s="43" t="s">
        <v>74</v>
      </c>
      <c r="P107" s="43" t="s">
        <v>75</v>
      </c>
    </row>
    <row r="108" spans="1:16" ht="81" customHeight="1" x14ac:dyDescent="0.2">
      <c r="A108" s="4" t="s">
        <v>62</v>
      </c>
      <c r="B108" s="4" t="s">
        <v>63</v>
      </c>
      <c r="C108" s="4" t="s">
        <v>64</v>
      </c>
      <c r="D108" s="4" t="s">
        <v>65</v>
      </c>
      <c r="E108" s="4" t="s">
        <v>66</v>
      </c>
      <c r="F108" s="4" t="s">
        <v>67</v>
      </c>
      <c r="G108" s="42"/>
      <c r="H108" s="42"/>
      <c r="I108" s="42"/>
      <c r="J108" s="42"/>
      <c r="K108" s="42"/>
      <c r="L108" s="18" t="s">
        <v>301</v>
      </c>
      <c r="M108" s="18" t="s">
        <v>302</v>
      </c>
      <c r="N108" s="42"/>
      <c r="O108" s="44"/>
      <c r="P108" s="44"/>
    </row>
    <row r="109" spans="1:16" ht="30" x14ac:dyDescent="0.2">
      <c r="A109" s="59" t="s">
        <v>244</v>
      </c>
      <c r="B109" s="6" t="s">
        <v>52</v>
      </c>
      <c r="C109" s="22" t="s">
        <v>116</v>
      </c>
      <c r="D109" s="23">
        <v>2</v>
      </c>
      <c r="E109" s="23">
        <v>1</v>
      </c>
      <c r="F109" s="22" t="s">
        <v>78</v>
      </c>
      <c r="G109" s="23" t="s">
        <v>245</v>
      </c>
      <c r="H109" s="23" t="s">
        <v>80</v>
      </c>
      <c r="I109" s="23">
        <v>0.5</v>
      </c>
      <c r="J109" s="23">
        <v>0.5</v>
      </c>
      <c r="K109" s="23" t="s">
        <v>80</v>
      </c>
      <c r="L109" s="35">
        <f>M110</f>
        <v>1516667</v>
      </c>
      <c r="M109" s="24" t="s">
        <v>61</v>
      </c>
      <c r="N109" s="23">
        <f>SUM(H109:K109)</f>
        <v>1</v>
      </c>
      <c r="O109" s="5">
        <f>N109/E109</f>
        <v>1</v>
      </c>
      <c r="P109" s="5">
        <f>N109/D109</f>
        <v>0.5</v>
      </c>
    </row>
    <row r="110" spans="1:16" ht="45" x14ac:dyDescent="0.2">
      <c r="A110" s="59"/>
      <c r="B110" s="6" t="s">
        <v>246</v>
      </c>
      <c r="C110" s="22" t="s">
        <v>116</v>
      </c>
      <c r="D110" s="23">
        <v>2</v>
      </c>
      <c r="E110" s="23">
        <v>1</v>
      </c>
      <c r="F110" s="22" t="s">
        <v>166</v>
      </c>
      <c r="G110" s="23" t="s">
        <v>247</v>
      </c>
      <c r="H110" s="23">
        <v>0.2</v>
      </c>
      <c r="I110" s="23">
        <v>0.3</v>
      </c>
      <c r="J110" s="23">
        <v>0.3</v>
      </c>
      <c r="K110" s="23">
        <v>0.02</v>
      </c>
      <c r="L110" s="37"/>
      <c r="M110" s="25">
        <v>1516667</v>
      </c>
      <c r="N110" s="23">
        <f>SUM(H110:K110)</f>
        <v>0.82000000000000006</v>
      </c>
      <c r="O110" s="5">
        <f>N110/E110</f>
        <v>0.82000000000000006</v>
      </c>
      <c r="P110" s="5">
        <f>N110/D110</f>
        <v>0.41000000000000003</v>
      </c>
    </row>
    <row r="111" spans="1:16" ht="30" x14ac:dyDescent="0.2">
      <c r="A111" s="59"/>
      <c r="B111" s="6" t="s">
        <v>59</v>
      </c>
      <c r="C111" s="22" t="s">
        <v>116</v>
      </c>
      <c r="D111" s="23">
        <v>12</v>
      </c>
      <c r="E111" s="23">
        <v>12</v>
      </c>
      <c r="F111" s="22" t="s">
        <v>144</v>
      </c>
      <c r="G111" s="45" t="s">
        <v>111</v>
      </c>
      <c r="H111" s="46"/>
      <c r="I111" s="46"/>
      <c r="J111" s="46"/>
      <c r="K111" s="46"/>
      <c r="L111" s="46"/>
      <c r="M111" s="46"/>
      <c r="N111" s="46"/>
      <c r="O111" s="46"/>
      <c r="P111" s="47"/>
    </row>
    <row r="112" spans="1:16" ht="45" x14ac:dyDescent="0.2">
      <c r="A112" s="59"/>
      <c r="B112" s="6" t="s">
        <v>53</v>
      </c>
      <c r="C112" s="22" t="s">
        <v>116</v>
      </c>
      <c r="D112" s="23">
        <v>11</v>
      </c>
      <c r="E112" s="23">
        <v>11</v>
      </c>
      <c r="F112" s="22" t="s">
        <v>144</v>
      </c>
      <c r="G112" s="23" t="s">
        <v>248</v>
      </c>
      <c r="H112" s="23" t="s">
        <v>80</v>
      </c>
      <c r="I112" s="23">
        <v>0.1</v>
      </c>
      <c r="J112" s="23">
        <v>0.1</v>
      </c>
      <c r="K112" s="23">
        <v>0.64</v>
      </c>
      <c r="L112" s="31">
        <f>M112</f>
        <v>16800000</v>
      </c>
      <c r="M112" s="25">
        <v>16800000</v>
      </c>
      <c r="N112" s="23">
        <f>SUM(H112:K112)</f>
        <v>0.84000000000000008</v>
      </c>
      <c r="O112" s="5">
        <f>N112/E112</f>
        <v>7.636363636363637E-2</v>
      </c>
      <c r="P112" s="5">
        <f>N112/D112</f>
        <v>7.636363636363637E-2</v>
      </c>
    </row>
    <row r="113" spans="1:16" ht="30" x14ac:dyDescent="0.2">
      <c r="A113" s="59"/>
      <c r="B113" s="26" t="s">
        <v>39</v>
      </c>
      <c r="C113" s="22" t="s">
        <v>116</v>
      </c>
      <c r="D113" s="23">
        <v>1</v>
      </c>
      <c r="E113" s="23">
        <v>1</v>
      </c>
      <c r="F113" s="22" t="s">
        <v>249</v>
      </c>
      <c r="G113" s="53" t="s">
        <v>88</v>
      </c>
      <c r="H113" s="54"/>
      <c r="I113" s="54"/>
      <c r="J113" s="54"/>
      <c r="K113" s="54"/>
      <c r="L113" s="54"/>
      <c r="M113" s="54"/>
      <c r="N113" s="55"/>
      <c r="O113" s="7">
        <v>0</v>
      </c>
      <c r="P113" s="8">
        <v>0</v>
      </c>
    </row>
    <row r="114" spans="1:16" ht="30" x14ac:dyDescent="0.2">
      <c r="A114" s="59"/>
      <c r="B114" s="26" t="s">
        <v>250</v>
      </c>
      <c r="C114" s="22" t="s">
        <v>96</v>
      </c>
      <c r="D114" s="23">
        <v>1</v>
      </c>
      <c r="E114" s="23">
        <v>1</v>
      </c>
      <c r="F114" s="22" t="s">
        <v>249</v>
      </c>
      <c r="G114" s="53" t="s">
        <v>88</v>
      </c>
      <c r="H114" s="54"/>
      <c r="I114" s="54"/>
      <c r="J114" s="54"/>
      <c r="K114" s="54"/>
      <c r="L114" s="54"/>
      <c r="M114" s="54"/>
      <c r="N114" s="55"/>
      <c r="O114" s="7">
        <v>0</v>
      </c>
      <c r="P114" s="8">
        <v>0</v>
      </c>
    </row>
    <row r="115" spans="1:16" ht="30" x14ac:dyDescent="0.2">
      <c r="A115" s="59" t="s">
        <v>251</v>
      </c>
      <c r="B115" s="6" t="s">
        <v>252</v>
      </c>
      <c r="C115" s="22" t="s">
        <v>116</v>
      </c>
      <c r="D115" s="23">
        <v>4</v>
      </c>
      <c r="E115" s="23">
        <v>1</v>
      </c>
      <c r="F115" s="22" t="s">
        <v>166</v>
      </c>
      <c r="G115" s="23" t="s">
        <v>253</v>
      </c>
      <c r="H115" s="23" t="s">
        <v>80</v>
      </c>
      <c r="I115" s="14">
        <v>0.5</v>
      </c>
      <c r="J115" s="23"/>
      <c r="K115" s="23">
        <v>0.9</v>
      </c>
      <c r="L115" s="31">
        <f>M115</f>
        <v>0</v>
      </c>
      <c r="M115" s="25">
        <v>0</v>
      </c>
      <c r="N115" s="23">
        <f>SUM(H115:K115)</f>
        <v>1.4</v>
      </c>
      <c r="O115" s="5">
        <f>N115/E115</f>
        <v>1.4</v>
      </c>
      <c r="P115" s="5">
        <f>N115/D115</f>
        <v>0.35</v>
      </c>
    </row>
    <row r="116" spans="1:16" ht="30" x14ac:dyDescent="0.2">
      <c r="A116" s="59"/>
      <c r="B116" s="6" t="s">
        <v>254</v>
      </c>
      <c r="C116" s="22" t="s">
        <v>116</v>
      </c>
      <c r="D116" s="23">
        <v>2</v>
      </c>
      <c r="E116" s="23">
        <v>1</v>
      </c>
      <c r="F116" s="22" t="s">
        <v>166</v>
      </c>
      <c r="G116" s="53" t="s">
        <v>88</v>
      </c>
      <c r="H116" s="54"/>
      <c r="I116" s="54"/>
      <c r="J116" s="54"/>
      <c r="K116" s="54"/>
      <c r="L116" s="54"/>
      <c r="M116" s="54"/>
      <c r="N116" s="55"/>
      <c r="O116" s="7">
        <v>0</v>
      </c>
      <c r="P116" s="8">
        <v>0</v>
      </c>
    </row>
    <row r="117" spans="1:16" ht="38.25" customHeight="1" x14ac:dyDescent="0.25">
      <c r="A117" s="56" t="s">
        <v>255</v>
      </c>
      <c r="B117" s="57"/>
      <c r="C117" s="57"/>
      <c r="D117" s="57"/>
      <c r="E117" s="57"/>
      <c r="F117" s="58"/>
      <c r="G117" s="38" t="s">
        <v>60</v>
      </c>
      <c r="H117" s="39"/>
      <c r="I117" s="39"/>
      <c r="J117" s="39"/>
      <c r="K117" s="39"/>
      <c r="L117" s="39"/>
      <c r="M117" s="39"/>
      <c r="N117" s="39"/>
      <c r="O117" s="39"/>
      <c r="P117" s="40"/>
    </row>
    <row r="118" spans="1:16" ht="26.25" customHeight="1" x14ac:dyDescent="0.25">
      <c r="A118" s="56" t="s">
        <v>38</v>
      </c>
      <c r="B118" s="57"/>
      <c r="C118" s="57"/>
      <c r="D118" s="57"/>
      <c r="E118" s="57"/>
      <c r="F118" s="58"/>
      <c r="G118" s="41" t="s">
        <v>68</v>
      </c>
      <c r="H118" s="41" t="s">
        <v>69</v>
      </c>
      <c r="I118" s="41" t="s">
        <v>70</v>
      </c>
      <c r="J118" s="41" t="s">
        <v>71</v>
      </c>
      <c r="K118" s="41" t="s">
        <v>72</v>
      </c>
      <c r="L118" s="48" t="s">
        <v>303</v>
      </c>
      <c r="M118" s="49"/>
      <c r="N118" s="41" t="s">
        <v>73</v>
      </c>
      <c r="O118" s="43" t="s">
        <v>74</v>
      </c>
      <c r="P118" s="43" t="s">
        <v>75</v>
      </c>
    </row>
    <row r="119" spans="1:16" ht="93.75" customHeight="1" x14ac:dyDescent="0.2">
      <c r="A119" s="4" t="s">
        <v>62</v>
      </c>
      <c r="B119" s="4" t="s">
        <v>63</v>
      </c>
      <c r="C119" s="4" t="s">
        <v>64</v>
      </c>
      <c r="D119" s="4" t="s">
        <v>65</v>
      </c>
      <c r="E119" s="4" t="s">
        <v>66</v>
      </c>
      <c r="F119" s="4" t="s">
        <v>67</v>
      </c>
      <c r="G119" s="42"/>
      <c r="H119" s="42"/>
      <c r="I119" s="42"/>
      <c r="J119" s="42"/>
      <c r="K119" s="42"/>
      <c r="L119" s="18" t="s">
        <v>301</v>
      </c>
      <c r="M119" s="18" t="s">
        <v>302</v>
      </c>
      <c r="N119" s="42"/>
      <c r="O119" s="44"/>
      <c r="P119" s="44"/>
    </row>
    <row r="120" spans="1:16" ht="30" x14ac:dyDescent="0.2">
      <c r="A120" s="59" t="s">
        <v>256</v>
      </c>
      <c r="B120" s="26" t="s">
        <v>47</v>
      </c>
      <c r="C120" s="22" t="s">
        <v>82</v>
      </c>
      <c r="D120" s="23">
        <v>5</v>
      </c>
      <c r="E120" s="23">
        <v>1</v>
      </c>
      <c r="F120" s="22" t="s">
        <v>166</v>
      </c>
      <c r="G120" s="53" t="s">
        <v>88</v>
      </c>
      <c r="H120" s="54"/>
      <c r="I120" s="54"/>
      <c r="J120" s="54"/>
      <c r="K120" s="54"/>
      <c r="L120" s="54"/>
      <c r="M120" s="54"/>
      <c r="N120" s="55"/>
      <c r="O120" s="7">
        <v>0</v>
      </c>
      <c r="P120" s="8">
        <v>0</v>
      </c>
    </row>
    <row r="121" spans="1:16" ht="60" x14ac:dyDescent="0.2">
      <c r="A121" s="59"/>
      <c r="B121" s="6" t="s">
        <v>257</v>
      </c>
      <c r="C121" s="22" t="s">
        <v>258</v>
      </c>
      <c r="D121" s="23">
        <v>3</v>
      </c>
      <c r="E121" s="2">
        <v>1</v>
      </c>
      <c r="F121" s="22" t="s">
        <v>259</v>
      </c>
      <c r="G121" s="23" t="s">
        <v>260</v>
      </c>
      <c r="H121" s="9">
        <v>0.25</v>
      </c>
      <c r="I121" s="9">
        <v>0.25</v>
      </c>
      <c r="J121" s="10">
        <v>0.25</v>
      </c>
      <c r="K121" s="10">
        <v>0.25</v>
      </c>
      <c r="L121" s="50">
        <f>M121+M122+M124</f>
        <v>74834621</v>
      </c>
      <c r="M121" s="25">
        <v>49229974</v>
      </c>
      <c r="N121" s="10">
        <f>SUM(H121:K121)</f>
        <v>1</v>
      </c>
      <c r="O121" s="5">
        <f t="shared" ref="O121:O142" si="15">N121/E121</f>
        <v>1</v>
      </c>
      <c r="P121" s="5">
        <f t="shared" ref="P121:P141" si="16">N121/D121</f>
        <v>0.33333333333333331</v>
      </c>
    </row>
    <row r="122" spans="1:16" ht="45" x14ac:dyDescent="0.2">
      <c r="A122" s="59"/>
      <c r="B122" s="6" t="s">
        <v>43</v>
      </c>
      <c r="C122" s="22" t="s">
        <v>82</v>
      </c>
      <c r="D122" s="23">
        <v>5</v>
      </c>
      <c r="E122" s="23">
        <v>1</v>
      </c>
      <c r="F122" s="22" t="s">
        <v>261</v>
      </c>
      <c r="G122" s="23" t="s">
        <v>262</v>
      </c>
      <c r="H122" s="23">
        <v>0.06</v>
      </c>
      <c r="I122" s="23">
        <v>0.44</v>
      </c>
      <c r="J122" s="23">
        <v>0.25</v>
      </c>
      <c r="K122" s="23">
        <v>0.2</v>
      </c>
      <c r="L122" s="51"/>
      <c r="M122" s="25">
        <v>15244647</v>
      </c>
      <c r="N122" s="15">
        <f t="shared" ref="N122:N142" si="17">SUM(H122:K122)</f>
        <v>0.95</v>
      </c>
      <c r="O122" s="5">
        <f t="shared" si="15"/>
        <v>0.95</v>
      </c>
      <c r="P122" s="5">
        <f t="shared" si="16"/>
        <v>0.19</v>
      </c>
    </row>
    <row r="123" spans="1:16" ht="45" x14ac:dyDescent="0.2">
      <c r="A123" s="59"/>
      <c r="B123" s="6" t="s">
        <v>263</v>
      </c>
      <c r="C123" s="22" t="s">
        <v>95</v>
      </c>
      <c r="D123" s="23">
        <v>1</v>
      </c>
      <c r="E123" s="23">
        <v>1</v>
      </c>
      <c r="F123" s="22" t="s">
        <v>166</v>
      </c>
      <c r="G123" s="23" t="s">
        <v>264</v>
      </c>
      <c r="H123" s="23">
        <v>1</v>
      </c>
      <c r="I123" s="23" t="s">
        <v>80</v>
      </c>
      <c r="J123" s="23" t="s">
        <v>80</v>
      </c>
      <c r="K123" s="23" t="s">
        <v>80</v>
      </c>
      <c r="L123" s="51"/>
      <c r="M123" s="24" t="s">
        <v>61</v>
      </c>
      <c r="N123" s="16">
        <f t="shared" si="17"/>
        <v>1</v>
      </c>
      <c r="O123" s="5">
        <f t="shared" si="15"/>
        <v>1</v>
      </c>
      <c r="P123" s="5">
        <f t="shared" si="16"/>
        <v>1</v>
      </c>
    </row>
    <row r="124" spans="1:16" ht="45" x14ac:dyDescent="0.2">
      <c r="A124" s="59"/>
      <c r="B124" s="6" t="s">
        <v>44</v>
      </c>
      <c r="C124" s="22" t="s">
        <v>82</v>
      </c>
      <c r="D124" s="23">
        <v>5</v>
      </c>
      <c r="E124" s="23">
        <v>1</v>
      </c>
      <c r="F124" s="22" t="s">
        <v>166</v>
      </c>
      <c r="G124" s="23" t="s">
        <v>265</v>
      </c>
      <c r="H124" s="23" t="s">
        <v>80</v>
      </c>
      <c r="I124" s="23">
        <v>0.33</v>
      </c>
      <c r="J124" s="23">
        <v>0.33</v>
      </c>
      <c r="K124" s="23">
        <v>0.8</v>
      </c>
      <c r="L124" s="52"/>
      <c r="M124" s="25">
        <v>10360000</v>
      </c>
      <c r="N124" s="10">
        <f t="shared" si="17"/>
        <v>1.46</v>
      </c>
      <c r="O124" s="5">
        <f t="shared" si="15"/>
        <v>1.46</v>
      </c>
      <c r="P124" s="5">
        <f t="shared" si="16"/>
        <v>0.29199999999999998</v>
      </c>
    </row>
    <row r="125" spans="1:16" ht="30" x14ac:dyDescent="0.2">
      <c r="A125" s="59"/>
      <c r="B125" s="6" t="s">
        <v>266</v>
      </c>
      <c r="C125" s="22" t="s">
        <v>267</v>
      </c>
      <c r="D125" s="23">
        <v>10</v>
      </c>
      <c r="E125" s="23">
        <v>2</v>
      </c>
      <c r="F125" s="22" t="s">
        <v>78</v>
      </c>
      <c r="G125" s="23" t="s">
        <v>268</v>
      </c>
      <c r="H125" s="23">
        <v>1</v>
      </c>
      <c r="I125" s="23">
        <v>1</v>
      </c>
      <c r="J125" s="23">
        <v>0</v>
      </c>
      <c r="K125" s="23">
        <v>0.8</v>
      </c>
      <c r="L125" s="23">
        <v>0</v>
      </c>
      <c r="M125" s="27" t="s">
        <v>308</v>
      </c>
      <c r="N125" s="15">
        <v>0.02</v>
      </c>
      <c r="O125" s="5">
        <f t="shared" si="15"/>
        <v>0.01</v>
      </c>
      <c r="P125" s="5">
        <f t="shared" si="16"/>
        <v>2E-3</v>
      </c>
    </row>
    <row r="126" spans="1:16" ht="45" x14ac:dyDescent="0.2">
      <c r="A126" s="59"/>
      <c r="B126" s="6" t="s">
        <v>45</v>
      </c>
      <c r="C126" s="22" t="s">
        <v>82</v>
      </c>
      <c r="D126" s="23">
        <v>5</v>
      </c>
      <c r="E126" s="23">
        <v>1</v>
      </c>
      <c r="F126" s="22" t="s">
        <v>198</v>
      </c>
      <c r="G126" s="23" t="s">
        <v>269</v>
      </c>
      <c r="H126" s="23">
        <v>0.25</v>
      </c>
      <c r="I126" s="23">
        <v>0.25</v>
      </c>
      <c r="J126" s="23">
        <v>0.25</v>
      </c>
      <c r="K126" s="23">
        <v>0.187</v>
      </c>
      <c r="L126" s="35">
        <f>M126+M127+M129+M130</f>
        <v>22866667</v>
      </c>
      <c r="M126" s="25">
        <v>0</v>
      </c>
      <c r="N126" s="15">
        <f t="shared" si="17"/>
        <v>0.93700000000000006</v>
      </c>
      <c r="O126" s="5">
        <f t="shared" si="15"/>
        <v>0.93700000000000006</v>
      </c>
      <c r="P126" s="5">
        <f t="shared" si="16"/>
        <v>0.18740000000000001</v>
      </c>
    </row>
    <row r="127" spans="1:16" ht="45" x14ac:dyDescent="0.2">
      <c r="A127" s="59"/>
      <c r="B127" s="6" t="s">
        <v>270</v>
      </c>
      <c r="C127" s="22" t="s">
        <v>82</v>
      </c>
      <c r="D127" s="23">
        <v>5</v>
      </c>
      <c r="E127" s="23">
        <v>1</v>
      </c>
      <c r="F127" s="22" t="s">
        <v>271</v>
      </c>
      <c r="G127" s="23" t="s">
        <v>272</v>
      </c>
      <c r="H127" s="23">
        <v>0.25</v>
      </c>
      <c r="I127" s="23">
        <v>0.25</v>
      </c>
      <c r="J127" s="23">
        <v>0.25</v>
      </c>
      <c r="K127" s="23">
        <v>0.25</v>
      </c>
      <c r="L127" s="36"/>
      <c r="M127" s="25">
        <v>15244647</v>
      </c>
      <c r="N127" s="15">
        <f t="shared" si="17"/>
        <v>1</v>
      </c>
      <c r="O127" s="5">
        <f t="shared" si="15"/>
        <v>1</v>
      </c>
      <c r="P127" s="5">
        <f t="shared" si="16"/>
        <v>0.2</v>
      </c>
    </row>
    <row r="128" spans="1:16" ht="45" x14ac:dyDescent="0.2">
      <c r="A128" s="59"/>
      <c r="B128" s="6" t="s">
        <v>273</v>
      </c>
      <c r="C128" s="22" t="s">
        <v>82</v>
      </c>
      <c r="D128" s="23">
        <v>5</v>
      </c>
      <c r="E128" s="23">
        <v>1</v>
      </c>
      <c r="F128" s="22" t="s">
        <v>271</v>
      </c>
      <c r="G128" s="23" t="s">
        <v>272</v>
      </c>
      <c r="H128" s="23">
        <v>0.25</v>
      </c>
      <c r="I128" s="23">
        <v>0.25</v>
      </c>
      <c r="J128" s="23">
        <v>0.25</v>
      </c>
      <c r="K128" s="23">
        <v>0.25</v>
      </c>
      <c r="L128" s="36"/>
      <c r="M128" s="25">
        <v>15244647</v>
      </c>
      <c r="N128" s="15">
        <f t="shared" si="17"/>
        <v>1</v>
      </c>
      <c r="O128" s="5">
        <f t="shared" si="15"/>
        <v>1</v>
      </c>
      <c r="P128" s="5">
        <f t="shared" si="16"/>
        <v>0.2</v>
      </c>
    </row>
    <row r="129" spans="1:16" ht="45" x14ac:dyDescent="0.2">
      <c r="A129" s="59"/>
      <c r="B129" s="6" t="s">
        <v>46</v>
      </c>
      <c r="C129" s="22" t="s">
        <v>267</v>
      </c>
      <c r="D129" s="23">
        <v>20</v>
      </c>
      <c r="E129" s="23">
        <v>4</v>
      </c>
      <c r="F129" s="22" t="s">
        <v>274</v>
      </c>
      <c r="G129" s="23" t="s">
        <v>275</v>
      </c>
      <c r="H129" s="23" t="s">
        <v>80</v>
      </c>
      <c r="I129" s="23" t="s">
        <v>80</v>
      </c>
      <c r="J129" s="23" t="s">
        <v>80</v>
      </c>
      <c r="K129" s="23">
        <v>0</v>
      </c>
      <c r="L129" s="36"/>
      <c r="M129" s="25">
        <v>0</v>
      </c>
      <c r="N129" s="15">
        <f t="shared" si="17"/>
        <v>0</v>
      </c>
      <c r="O129" s="5">
        <f t="shared" si="15"/>
        <v>0</v>
      </c>
      <c r="P129" s="5">
        <f t="shared" si="16"/>
        <v>0</v>
      </c>
    </row>
    <row r="130" spans="1:16" ht="60" x14ac:dyDescent="0.2">
      <c r="A130" s="59"/>
      <c r="B130" s="6" t="s">
        <v>276</v>
      </c>
      <c r="C130" s="22" t="s">
        <v>267</v>
      </c>
      <c r="D130" s="23">
        <v>5</v>
      </c>
      <c r="E130" s="23">
        <v>1</v>
      </c>
      <c r="F130" s="22" t="s">
        <v>277</v>
      </c>
      <c r="G130" s="23" t="s">
        <v>278</v>
      </c>
      <c r="H130" s="23">
        <v>0.25</v>
      </c>
      <c r="I130" s="23">
        <v>0.25</v>
      </c>
      <c r="J130" s="23">
        <v>0.25</v>
      </c>
      <c r="K130" s="23">
        <v>0.25</v>
      </c>
      <c r="L130" s="37"/>
      <c r="M130" s="25">
        <v>7622020</v>
      </c>
      <c r="N130" s="15">
        <f t="shared" si="17"/>
        <v>1</v>
      </c>
      <c r="O130" s="5">
        <f t="shared" si="15"/>
        <v>1</v>
      </c>
      <c r="P130" s="5">
        <f t="shared" si="16"/>
        <v>0.2</v>
      </c>
    </row>
    <row r="131" spans="1:16" ht="60" x14ac:dyDescent="0.2">
      <c r="A131" s="59" t="s">
        <v>279</v>
      </c>
      <c r="B131" s="6" t="s">
        <v>48</v>
      </c>
      <c r="C131" s="22" t="s">
        <v>77</v>
      </c>
      <c r="D131" s="23">
        <v>1</v>
      </c>
      <c r="E131" s="23">
        <v>1</v>
      </c>
      <c r="F131" s="22" t="s">
        <v>280</v>
      </c>
      <c r="G131" s="23" t="s">
        <v>281</v>
      </c>
      <c r="H131" s="23">
        <v>0.3</v>
      </c>
      <c r="I131" s="23">
        <v>0.7</v>
      </c>
      <c r="J131" s="23" t="s">
        <v>80</v>
      </c>
      <c r="K131" s="23" t="s">
        <v>80</v>
      </c>
      <c r="L131" s="35">
        <f>M132+M133+M134+M135</f>
        <v>33600000</v>
      </c>
      <c r="M131" s="24" t="s">
        <v>61</v>
      </c>
      <c r="N131" s="15">
        <f t="shared" si="17"/>
        <v>1</v>
      </c>
      <c r="O131" s="5">
        <f t="shared" si="15"/>
        <v>1</v>
      </c>
      <c r="P131" s="5">
        <f t="shared" si="16"/>
        <v>1</v>
      </c>
    </row>
    <row r="132" spans="1:16" ht="60" x14ac:dyDescent="0.2">
      <c r="A132" s="59"/>
      <c r="B132" s="6" t="s">
        <v>49</v>
      </c>
      <c r="C132" s="22" t="s">
        <v>82</v>
      </c>
      <c r="D132" s="23">
        <v>20</v>
      </c>
      <c r="E132" s="23">
        <v>4</v>
      </c>
      <c r="F132" s="22" t="s">
        <v>280</v>
      </c>
      <c r="G132" s="23" t="s">
        <v>282</v>
      </c>
      <c r="H132" s="23" t="s">
        <v>80</v>
      </c>
      <c r="I132" s="23" t="s">
        <v>80</v>
      </c>
      <c r="J132" s="23" t="s">
        <v>80</v>
      </c>
      <c r="K132" s="23">
        <v>0</v>
      </c>
      <c r="L132" s="36"/>
      <c r="M132" s="25">
        <v>0</v>
      </c>
      <c r="N132" s="15">
        <f t="shared" si="17"/>
        <v>0</v>
      </c>
      <c r="O132" s="5">
        <f t="shared" si="15"/>
        <v>0</v>
      </c>
      <c r="P132" s="5">
        <f t="shared" si="16"/>
        <v>0</v>
      </c>
    </row>
    <row r="133" spans="1:16" ht="60" x14ac:dyDescent="0.2">
      <c r="A133" s="59"/>
      <c r="B133" s="6" t="s">
        <v>283</v>
      </c>
      <c r="C133" s="22" t="s">
        <v>258</v>
      </c>
      <c r="D133" s="23">
        <v>14</v>
      </c>
      <c r="E133" s="9">
        <v>1</v>
      </c>
      <c r="F133" s="22" t="s">
        <v>280</v>
      </c>
      <c r="G133" s="23" t="s">
        <v>284</v>
      </c>
      <c r="H133" s="23">
        <v>0.25</v>
      </c>
      <c r="I133" s="23">
        <v>0.25</v>
      </c>
      <c r="J133" s="23">
        <v>0.25</v>
      </c>
      <c r="K133" s="23">
        <v>0.25</v>
      </c>
      <c r="L133" s="36"/>
      <c r="M133" s="25">
        <v>6300000</v>
      </c>
      <c r="N133" s="15">
        <f t="shared" si="17"/>
        <v>1</v>
      </c>
      <c r="O133" s="5">
        <f t="shared" si="15"/>
        <v>1</v>
      </c>
      <c r="P133" s="5">
        <f t="shared" si="16"/>
        <v>7.1428571428571425E-2</v>
      </c>
    </row>
    <row r="134" spans="1:16" ht="30" x14ac:dyDescent="0.2">
      <c r="A134" s="59"/>
      <c r="B134" s="6" t="s">
        <v>51</v>
      </c>
      <c r="C134" s="22" t="s">
        <v>82</v>
      </c>
      <c r="D134" s="23">
        <v>5</v>
      </c>
      <c r="E134" s="23">
        <v>1</v>
      </c>
      <c r="F134" s="22" t="s">
        <v>166</v>
      </c>
      <c r="G134" s="23" t="s">
        <v>285</v>
      </c>
      <c r="H134" s="23">
        <v>0.25</v>
      </c>
      <c r="I134" s="23">
        <v>0.25</v>
      </c>
      <c r="J134" s="23">
        <v>0.25</v>
      </c>
      <c r="K134" s="23">
        <v>0.25</v>
      </c>
      <c r="L134" s="36"/>
      <c r="M134" s="25">
        <v>6300000</v>
      </c>
      <c r="N134" s="15">
        <f t="shared" si="17"/>
        <v>1</v>
      </c>
      <c r="O134" s="5">
        <f t="shared" si="15"/>
        <v>1</v>
      </c>
      <c r="P134" s="5">
        <f t="shared" si="16"/>
        <v>0.2</v>
      </c>
    </row>
    <row r="135" spans="1:16" ht="30" x14ac:dyDescent="0.2">
      <c r="A135" s="59"/>
      <c r="B135" s="6" t="s">
        <v>50</v>
      </c>
      <c r="C135" s="22" t="s">
        <v>82</v>
      </c>
      <c r="D135" s="23">
        <v>5</v>
      </c>
      <c r="E135" s="23">
        <v>1</v>
      </c>
      <c r="F135" s="22" t="s">
        <v>166</v>
      </c>
      <c r="G135" s="23" t="s">
        <v>286</v>
      </c>
      <c r="H135" s="23">
        <v>0.25</v>
      </c>
      <c r="I135" s="23">
        <v>0.25</v>
      </c>
      <c r="J135" s="23">
        <v>0.25</v>
      </c>
      <c r="K135" s="23">
        <v>0.25</v>
      </c>
      <c r="L135" s="37"/>
      <c r="M135" s="25">
        <v>21000000</v>
      </c>
      <c r="N135" s="15">
        <f t="shared" si="17"/>
        <v>1</v>
      </c>
      <c r="O135" s="5">
        <f t="shared" si="15"/>
        <v>1</v>
      </c>
      <c r="P135" s="5">
        <f t="shared" si="16"/>
        <v>0.2</v>
      </c>
    </row>
    <row r="136" spans="1:16" ht="30" x14ac:dyDescent="0.2">
      <c r="A136" s="59" t="s">
        <v>287</v>
      </c>
      <c r="B136" s="6" t="s">
        <v>288</v>
      </c>
      <c r="C136" s="22" t="s">
        <v>95</v>
      </c>
      <c r="D136" s="23">
        <v>5</v>
      </c>
      <c r="E136" s="23">
        <v>1</v>
      </c>
      <c r="F136" s="22" t="s">
        <v>78</v>
      </c>
      <c r="G136" s="23" t="s">
        <v>289</v>
      </c>
      <c r="H136" s="23">
        <v>1</v>
      </c>
      <c r="I136" s="23" t="s">
        <v>80</v>
      </c>
      <c r="J136" s="23" t="s">
        <v>80</v>
      </c>
      <c r="K136" s="23">
        <v>1</v>
      </c>
      <c r="L136" s="35">
        <f>M136+M138+M140</f>
        <v>758046900</v>
      </c>
      <c r="M136" s="25">
        <v>758046900</v>
      </c>
      <c r="N136" s="15">
        <f t="shared" si="17"/>
        <v>2</v>
      </c>
      <c r="O136" s="5">
        <f t="shared" si="15"/>
        <v>2</v>
      </c>
      <c r="P136" s="5">
        <f t="shared" si="16"/>
        <v>0.4</v>
      </c>
    </row>
    <row r="137" spans="1:16" ht="30" x14ac:dyDescent="0.2">
      <c r="A137" s="59"/>
      <c r="B137" s="6" t="s">
        <v>290</v>
      </c>
      <c r="C137" s="22" t="s">
        <v>95</v>
      </c>
      <c r="D137" s="23">
        <v>5</v>
      </c>
      <c r="E137" s="23">
        <v>1</v>
      </c>
      <c r="F137" s="22" t="s">
        <v>78</v>
      </c>
      <c r="G137" s="23" t="s">
        <v>289</v>
      </c>
      <c r="H137" s="23" t="s">
        <v>80</v>
      </c>
      <c r="I137" s="23">
        <v>0.33</v>
      </c>
      <c r="J137" s="23">
        <v>0.33</v>
      </c>
      <c r="K137" s="23">
        <v>1</v>
      </c>
      <c r="L137" s="36"/>
      <c r="M137" s="25">
        <v>758046900</v>
      </c>
      <c r="N137" s="15">
        <f t="shared" si="17"/>
        <v>1.6600000000000001</v>
      </c>
      <c r="O137" s="5">
        <f t="shared" si="15"/>
        <v>1.6600000000000001</v>
      </c>
      <c r="P137" s="5">
        <f t="shared" si="16"/>
        <v>0.33200000000000002</v>
      </c>
    </row>
    <row r="138" spans="1:16" ht="30" x14ac:dyDescent="0.2">
      <c r="A138" s="59"/>
      <c r="B138" s="6" t="s">
        <v>291</v>
      </c>
      <c r="C138" s="22" t="s">
        <v>292</v>
      </c>
      <c r="D138" s="23">
        <v>1</v>
      </c>
      <c r="E138" s="9">
        <v>1</v>
      </c>
      <c r="F138" s="22" t="s">
        <v>78</v>
      </c>
      <c r="G138" s="23" t="s">
        <v>293</v>
      </c>
      <c r="H138" s="23" t="s">
        <v>294</v>
      </c>
      <c r="I138" s="23">
        <v>0.1</v>
      </c>
      <c r="J138" s="23">
        <v>0.2</v>
      </c>
      <c r="K138" s="23">
        <v>0.7</v>
      </c>
      <c r="L138" s="36"/>
      <c r="M138" s="25">
        <v>0</v>
      </c>
      <c r="N138" s="15">
        <f t="shared" si="17"/>
        <v>1</v>
      </c>
      <c r="O138" s="5">
        <f t="shared" si="15"/>
        <v>1</v>
      </c>
      <c r="P138" s="5">
        <f t="shared" si="16"/>
        <v>1</v>
      </c>
    </row>
    <row r="139" spans="1:16" ht="45" x14ac:dyDescent="0.2">
      <c r="A139" s="59"/>
      <c r="B139" s="6" t="s">
        <v>295</v>
      </c>
      <c r="C139" s="22" t="s">
        <v>292</v>
      </c>
      <c r="D139" s="23">
        <v>1</v>
      </c>
      <c r="E139" s="23">
        <v>1</v>
      </c>
      <c r="F139" s="22" t="s">
        <v>78</v>
      </c>
      <c r="G139" s="23" t="s">
        <v>293</v>
      </c>
      <c r="H139" s="23" t="s">
        <v>80</v>
      </c>
      <c r="I139" s="23">
        <v>0.1</v>
      </c>
      <c r="J139" s="23">
        <v>0.2</v>
      </c>
      <c r="K139" s="23">
        <v>0.7</v>
      </c>
      <c r="L139" s="36"/>
      <c r="M139" s="25">
        <v>0</v>
      </c>
      <c r="N139" s="15">
        <f t="shared" si="17"/>
        <v>1</v>
      </c>
      <c r="O139" s="17">
        <f t="shared" si="15"/>
        <v>1</v>
      </c>
      <c r="P139" s="17">
        <f t="shared" si="16"/>
        <v>1</v>
      </c>
    </row>
    <row r="140" spans="1:16" ht="45" x14ac:dyDescent="0.2">
      <c r="A140" s="59"/>
      <c r="B140" s="6" t="s">
        <v>37</v>
      </c>
      <c r="C140" s="22" t="s">
        <v>82</v>
      </c>
      <c r="D140" s="23">
        <v>5</v>
      </c>
      <c r="E140" s="23">
        <v>1</v>
      </c>
      <c r="F140" s="22" t="s">
        <v>78</v>
      </c>
      <c r="G140" s="23" t="s">
        <v>296</v>
      </c>
      <c r="H140" s="23" t="s">
        <v>80</v>
      </c>
      <c r="I140" s="23" t="s">
        <v>80</v>
      </c>
      <c r="J140" s="23" t="s">
        <v>80</v>
      </c>
      <c r="K140" s="23">
        <v>0.8</v>
      </c>
      <c r="L140" s="37"/>
      <c r="M140" s="25">
        <v>0</v>
      </c>
      <c r="N140" s="15">
        <f t="shared" si="17"/>
        <v>0.8</v>
      </c>
      <c r="O140" s="17">
        <f t="shared" si="15"/>
        <v>0.8</v>
      </c>
      <c r="P140" s="17">
        <f t="shared" si="16"/>
        <v>0.16</v>
      </c>
    </row>
    <row r="141" spans="1:16" ht="30" x14ac:dyDescent="0.2">
      <c r="A141" s="59"/>
      <c r="B141" s="6" t="s">
        <v>42</v>
      </c>
      <c r="C141" s="22" t="s">
        <v>162</v>
      </c>
      <c r="D141" s="23">
        <v>1</v>
      </c>
      <c r="E141" s="23">
        <v>1</v>
      </c>
      <c r="F141" s="22" t="s">
        <v>78</v>
      </c>
      <c r="G141" s="23" t="s">
        <v>297</v>
      </c>
      <c r="H141" s="23">
        <v>0.25</v>
      </c>
      <c r="I141" s="23">
        <v>0.25</v>
      </c>
      <c r="J141" s="23">
        <v>0.25</v>
      </c>
      <c r="K141" s="23">
        <v>0.20699999999999999</v>
      </c>
      <c r="L141" s="31">
        <f>M141</f>
        <v>88450000</v>
      </c>
      <c r="M141" s="25">
        <v>88450000</v>
      </c>
      <c r="N141" s="15">
        <f t="shared" si="17"/>
        <v>0.95699999999999996</v>
      </c>
      <c r="O141" s="17">
        <f t="shared" si="15"/>
        <v>0.95699999999999996</v>
      </c>
      <c r="P141" s="17">
        <f t="shared" si="16"/>
        <v>0.95699999999999996</v>
      </c>
    </row>
    <row r="142" spans="1:16" ht="30" x14ac:dyDescent="0.2">
      <c r="A142" s="59"/>
      <c r="B142" s="6" t="s">
        <v>298</v>
      </c>
      <c r="C142" s="22" t="s">
        <v>77</v>
      </c>
      <c r="D142" s="23">
        <v>1</v>
      </c>
      <c r="E142" s="9">
        <v>1</v>
      </c>
      <c r="F142" s="22" t="s">
        <v>78</v>
      </c>
      <c r="G142" s="22" t="s">
        <v>299</v>
      </c>
      <c r="H142" s="23">
        <v>0.25</v>
      </c>
      <c r="I142" s="23">
        <v>0.25</v>
      </c>
      <c r="J142" s="23">
        <v>0.25</v>
      </c>
      <c r="K142" s="23">
        <v>0.25</v>
      </c>
      <c r="L142" s="31">
        <f>M142</f>
        <v>758046900</v>
      </c>
      <c r="M142" s="25">
        <v>758046900</v>
      </c>
      <c r="N142" s="15">
        <f t="shared" si="17"/>
        <v>1</v>
      </c>
      <c r="O142" s="5">
        <f t="shared" si="15"/>
        <v>1</v>
      </c>
      <c r="P142" s="5">
        <f>N142/D142</f>
        <v>1</v>
      </c>
    </row>
    <row r="143" spans="1:16" x14ac:dyDescent="0.2">
      <c r="L143" s="33"/>
    </row>
  </sheetData>
  <mergeCells count="159">
    <mergeCell ref="A120:A130"/>
    <mergeCell ref="A107:F107"/>
    <mergeCell ref="G107:G108"/>
    <mergeCell ref="H72:H73"/>
    <mergeCell ref="I72:I73"/>
    <mergeCell ref="J72:J73"/>
    <mergeCell ref="L136:L140"/>
    <mergeCell ref="A71:F71"/>
    <mergeCell ref="A72:F72"/>
    <mergeCell ref="A80:A90"/>
    <mergeCell ref="G80:P80"/>
    <mergeCell ref="A131:A135"/>
    <mergeCell ref="A136:A142"/>
    <mergeCell ref="D104:D105"/>
    <mergeCell ref="E104:E105"/>
    <mergeCell ref="G104:N104"/>
    <mergeCell ref="G105:N105"/>
    <mergeCell ref="A109:A114"/>
    <mergeCell ref="G111:P111"/>
    <mergeCell ref="G113:N113"/>
    <mergeCell ref="G114:N114"/>
    <mergeCell ref="L118:M118"/>
    <mergeCell ref="N118:N119"/>
    <mergeCell ref="O118:O119"/>
    <mergeCell ref="A115:A116"/>
    <mergeCell ref="G116:N116"/>
    <mergeCell ref="A23:A30"/>
    <mergeCell ref="J21:J22"/>
    <mergeCell ref="K21:K22"/>
    <mergeCell ref="G20:P20"/>
    <mergeCell ref="L16:L17"/>
    <mergeCell ref="L23:L29"/>
    <mergeCell ref="H107:H108"/>
    <mergeCell ref="A16:A19"/>
    <mergeCell ref="G18:P18"/>
    <mergeCell ref="G19:P19"/>
    <mergeCell ref="A20:F20"/>
    <mergeCell ref="A21:F21"/>
    <mergeCell ref="G21:G22"/>
    <mergeCell ref="H21:H22"/>
    <mergeCell ref="I21:I22"/>
    <mergeCell ref="G81:P81"/>
    <mergeCell ref="L21:M21"/>
    <mergeCell ref="N21:N22"/>
    <mergeCell ref="O21:O22"/>
    <mergeCell ref="P21:P22"/>
    <mergeCell ref="L53:M53"/>
    <mergeCell ref="P53:P54"/>
    <mergeCell ref="A1:P1"/>
    <mergeCell ref="A5:A14"/>
    <mergeCell ref="A2:F2"/>
    <mergeCell ref="A3:F3"/>
    <mergeCell ref="G2:P2"/>
    <mergeCell ref="G3:G4"/>
    <mergeCell ref="H3:H4"/>
    <mergeCell ref="I3:I4"/>
    <mergeCell ref="J3:J4"/>
    <mergeCell ref="K3:K4"/>
    <mergeCell ref="N3:N4"/>
    <mergeCell ref="O3:O4"/>
    <mergeCell ref="P3:P4"/>
    <mergeCell ref="L3:M3"/>
    <mergeCell ref="L5:L8"/>
    <mergeCell ref="L10:L11"/>
    <mergeCell ref="L13:L15"/>
    <mergeCell ref="L31:L39"/>
    <mergeCell ref="L45:L51"/>
    <mergeCell ref="A94:A97"/>
    <mergeCell ref="N72:N73"/>
    <mergeCell ref="O72:O73"/>
    <mergeCell ref="P72:P73"/>
    <mergeCell ref="L92:M92"/>
    <mergeCell ref="A31:A44"/>
    <mergeCell ref="H40:P40"/>
    <mergeCell ref="H41:P41"/>
    <mergeCell ref="H42:P42"/>
    <mergeCell ref="A45:A51"/>
    <mergeCell ref="A55:A58"/>
    <mergeCell ref="A59:A61"/>
    <mergeCell ref="A62:A68"/>
    <mergeCell ref="G66:P66"/>
    <mergeCell ref="A69:A70"/>
    <mergeCell ref="G69:P69"/>
    <mergeCell ref="G70:P70"/>
    <mergeCell ref="A74:A79"/>
    <mergeCell ref="A52:F52"/>
    <mergeCell ref="A53:F53"/>
    <mergeCell ref="G90:P90"/>
    <mergeCell ref="G82:P82"/>
    <mergeCell ref="G83:P83"/>
    <mergeCell ref="L62:L65"/>
    <mergeCell ref="A117:F117"/>
    <mergeCell ref="G117:P117"/>
    <mergeCell ref="A118:F118"/>
    <mergeCell ref="G118:G119"/>
    <mergeCell ref="H118:H119"/>
    <mergeCell ref="I118:I119"/>
    <mergeCell ref="J118:J119"/>
    <mergeCell ref="K118:K119"/>
    <mergeCell ref="A91:F91"/>
    <mergeCell ref="G91:P91"/>
    <mergeCell ref="A92:F92"/>
    <mergeCell ref="G92:G93"/>
    <mergeCell ref="H92:H93"/>
    <mergeCell ref="I92:I93"/>
    <mergeCell ref="J92:J93"/>
    <mergeCell ref="K92:K93"/>
    <mergeCell ref="A106:F106"/>
    <mergeCell ref="G106:P106"/>
    <mergeCell ref="A98:A99"/>
    <mergeCell ref="A100:A101"/>
    <mergeCell ref="A102:A105"/>
    <mergeCell ref="B104:B105"/>
    <mergeCell ref="C104:C105"/>
    <mergeCell ref="G97:N97"/>
    <mergeCell ref="L107:M107"/>
    <mergeCell ref="N107:N108"/>
    <mergeCell ref="O107:O108"/>
    <mergeCell ref="G89:P89"/>
    <mergeCell ref="P107:P108"/>
    <mergeCell ref="L121:L124"/>
    <mergeCell ref="L126:L130"/>
    <mergeCell ref="L131:L135"/>
    <mergeCell ref="G120:N120"/>
    <mergeCell ref="L109:L110"/>
    <mergeCell ref="I107:I108"/>
    <mergeCell ref="J107:J108"/>
    <mergeCell ref="K107:K108"/>
    <mergeCell ref="G98:P98"/>
    <mergeCell ref="G99:P99"/>
    <mergeCell ref="G100:P100"/>
    <mergeCell ref="G101:P101"/>
    <mergeCell ref="G95:P95"/>
    <mergeCell ref="G96:P96"/>
    <mergeCell ref="P118:P119"/>
    <mergeCell ref="L55:L58"/>
    <mergeCell ref="L59:L61"/>
    <mergeCell ref="G52:P52"/>
    <mergeCell ref="L75:L78"/>
    <mergeCell ref="L102:L103"/>
    <mergeCell ref="N92:N93"/>
    <mergeCell ref="O92:O93"/>
    <mergeCell ref="P92:P93"/>
    <mergeCell ref="G53:G54"/>
    <mergeCell ref="H53:H54"/>
    <mergeCell ref="I53:I54"/>
    <mergeCell ref="J53:J54"/>
    <mergeCell ref="K53:K54"/>
    <mergeCell ref="G84:P84"/>
    <mergeCell ref="G85:P85"/>
    <mergeCell ref="G86:P86"/>
    <mergeCell ref="G87:P87"/>
    <mergeCell ref="G88:P88"/>
    <mergeCell ref="K72:K73"/>
    <mergeCell ref="L72:M72"/>
    <mergeCell ref="G71:P71"/>
    <mergeCell ref="G72:G73"/>
    <mergeCell ref="N53:N54"/>
    <mergeCell ref="O53:O54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A1EF0A6984EB43B1A79B2A4BD2F0EC" ma:contentTypeVersion="2" ma:contentTypeDescription="Create a new document." ma:contentTypeScope="" ma:versionID="ca29dc60c0816befd6ea918458cd51fe">
  <xsd:schema xmlns:xsd="http://www.w3.org/2001/XMLSchema" xmlns:xs="http://www.w3.org/2001/XMLSchema" xmlns:p="http://schemas.microsoft.com/office/2006/metadata/properties" xmlns:ns3="a3d1a76a-ecf4-4b17-b94c-ea4047b2882e" targetNamespace="http://schemas.microsoft.com/office/2006/metadata/properties" ma:root="true" ma:fieldsID="f853b57f02d8d6029d9629fb1f15370c" ns3:_="">
    <xsd:import namespace="a3d1a76a-ecf4-4b17-b94c-ea4047b2882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d1a76a-ecf4-4b17-b94c-ea4047b288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39CA45-9BA3-4D68-8D7E-C2E409288A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d1a76a-ecf4-4b17-b94c-ea4047b288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D55797C-BD52-4F5C-9E33-9D4EC11229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F8E4DF-61EF-43DA-B5D7-C649AD970F54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a3d1a76a-ecf4-4b17-b94c-ea4047b2882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PAI - PGAR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Gustavo Jaramillo Cardona</dc:creator>
  <cp:lastModifiedBy>Javier Gustavo Jaramillo Cardona</cp:lastModifiedBy>
  <dcterms:created xsi:type="dcterms:W3CDTF">2022-01-31T20:19:28Z</dcterms:created>
  <dcterms:modified xsi:type="dcterms:W3CDTF">2023-12-01T11:53:13Z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0x010100AFA1EF0A6984EB43B1A79B2A4BD2F0EC</vt:lpwstr>
  </property>
</Properties>
</file>